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10DD17B-47DE-49B1-B7A2-8DB310ADE5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H551" i="1" s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G509" i="1" s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J467" i="1" s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I425" i="1" s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H383" i="1" s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G341" i="1" s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I257" i="1" s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H215" i="1" s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G173" i="1" s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J131" i="1" s="1"/>
  <c r="I97" i="1"/>
  <c r="H97" i="1"/>
  <c r="G97" i="1"/>
  <c r="F97" i="1"/>
  <c r="F131" i="1" s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I89" i="1" s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I47" i="1" l="1"/>
  <c r="F89" i="1"/>
  <c r="H173" i="1"/>
  <c r="I215" i="1"/>
  <c r="I594" i="1" s="1"/>
  <c r="F257" i="1"/>
  <c r="J257" i="1"/>
  <c r="G299" i="1"/>
  <c r="H341" i="1"/>
  <c r="I383" i="1"/>
  <c r="F425" i="1"/>
  <c r="J425" i="1"/>
  <c r="G467" i="1"/>
  <c r="H509" i="1"/>
  <c r="I551" i="1"/>
  <c r="F593" i="1"/>
  <c r="J593" i="1"/>
  <c r="G89" i="1"/>
  <c r="H131" i="1"/>
  <c r="I173" i="1"/>
  <c r="F215" i="1"/>
  <c r="J215" i="1"/>
  <c r="G257" i="1"/>
  <c r="H299" i="1"/>
  <c r="I341" i="1"/>
  <c r="F383" i="1"/>
  <c r="J383" i="1"/>
  <c r="G425" i="1"/>
  <c r="H467" i="1"/>
  <c r="I509" i="1"/>
  <c r="F551" i="1"/>
  <c r="J551" i="1"/>
  <c r="G593" i="1"/>
  <c r="J89" i="1"/>
  <c r="G131" i="1"/>
  <c r="G47" i="1"/>
  <c r="H89" i="1"/>
  <c r="I131" i="1"/>
  <c r="F173" i="1"/>
  <c r="J173" i="1"/>
  <c r="G215" i="1"/>
  <c r="G594" i="1" s="1"/>
  <c r="H257" i="1"/>
  <c r="I299" i="1"/>
  <c r="F341" i="1"/>
  <c r="J341" i="1"/>
  <c r="G383" i="1"/>
  <c r="H425" i="1"/>
  <c r="I467" i="1"/>
  <c r="F509" i="1"/>
  <c r="J509" i="1"/>
  <c r="G551" i="1"/>
  <c r="L594" i="1"/>
  <c r="H593" i="1"/>
  <c r="F47" i="1"/>
  <c r="H47" i="1"/>
  <c r="H594" i="1" s="1"/>
  <c r="J47" i="1"/>
  <c r="F594" i="1" l="1"/>
  <c r="J594" i="1"/>
  <c r="L130" i="1"/>
  <c r="L382" i="1"/>
  <c r="L298" i="1"/>
  <c r="L172" i="1"/>
  <c r="L340" i="1"/>
  <c r="L39" i="1"/>
  <c r="L249" i="1"/>
  <c r="L143" i="1"/>
  <c r="L173" i="1"/>
  <c r="L410" i="1"/>
  <c r="L405" i="1"/>
  <c r="L165" i="1"/>
  <c r="L550" i="1"/>
  <c r="L333" i="1"/>
  <c r="L363" i="1"/>
  <c r="L368" i="1"/>
  <c r="L417" i="1"/>
  <c r="L479" i="1"/>
  <c r="L509" i="1"/>
  <c r="L81" i="1"/>
  <c r="L459" i="1"/>
  <c r="L341" i="1"/>
  <c r="L311" i="1"/>
  <c r="L256" i="1"/>
  <c r="L375" i="1"/>
  <c r="L543" i="1"/>
  <c r="L269" i="1"/>
  <c r="L299" i="1"/>
  <c r="L88" i="1"/>
  <c r="L242" i="1"/>
  <c r="L237" i="1"/>
  <c r="L227" i="1"/>
  <c r="L257" i="1"/>
  <c r="L489" i="1"/>
  <c r="L494" i="1"/>
  <c r="L592" i="1"/>
  <c r="L279" i="1"/>
  <c r="L284" i="1"/>
  <c r="L425" i="1"/>
  <c r="L395" i="1"/>
  <c r="L521" i="1"/>
  <c r="L551" i="1"/>
  <c r="L424" i="1"/>
  <c r="L27" i="1"/>
  <c r="L32" i="1"/>
  <c r="L214" i="1"/>
  <c r="L585" i="1"/>
  <c r="L353" i="1"/>
  <c r="L383" i="1"/>
  <c r="L195" i="1"/>
  <c r="L200" i="1"/>
  <c r="L291" i="1"/>
  <c r="L111" i="1"/>
  <c r="L116" i="1"/>
  <c r="L437" i="1"/>
  <c r="L467" i="1"/>
  <c r="L123" i="1"/>
  <c r="L466" i="1"/>
  <c r="L326" i="1"/>
  <c r="L321" i="1"/>
  <c r="L101" i="1"/>
  <c r="L131" i="1"/>
  <c r="L508" i="1"/>
  <c r="L74" i="1"/>
  <c r="L69" i="1"/>
  <c r="L578" i="1"/>
  <c r="L573" i="1"/>
  <c r="L531" i="1"/>
  <c r="L536" i="1"/>
  <c r="L207" i="1"/>
  <c r="L501" i="1"/>
  <c r="L447" i="1"/>
  <c r="L452" i="1"/>
  <c r="L593" i="1"/>
  <c r="L563" i="1"/>
  <c r="L215" i="1"/>
  <c r="L185" i="1"/>
  <c r="L46" i="1"/>
  <c r="L17" i="1"/>
  <c r="L47" i="1"/>
  <c r="L59" i="1"/>
  <c r="L89" i="1"/>
  <c r="L153" i="1"/>
  <c r="L158" i="1"/>
</calcChain>
</file>

<file path=xl/sharedStrings.xml><?xml version="1.0" encoding="utf-8"?>
<sst xmlns="http://schemas.openxmlformats.org/spreadsheetml/2006/main" count="603" uniqueCount="80">
  <si>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</si>
  <si>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</si>
  <si>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</si>
  <si>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</si>
  <si>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</si>
  <si>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</si>
  <si>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</si>
  <si>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</si>
  <si>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</si>
  <si>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</si>
  <si>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</si>
  <si>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</si>
  <si>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</si>
  <si>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</si>
  <si>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</si>
  <si>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</si>
  <si>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</si>
  <si>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</si>
  <si>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</si>
  <si>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</si>
  <si>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</si>
  <si>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</si>
  <si>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</si>
  <si>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</si>
  <si>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</si>
  <si>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</si>
  <si>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</si>
  <si>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</si>
  <si>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</si>
  <si>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</si>
  <si>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</si>
  <si>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</si>
  <si>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</si>
  <si>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</si>
  <si>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</si>
  <si>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</si>
  <si>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</si>
  <si>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</si>
  <si>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</si>
  <si>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</si>
  <si>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</si>
  <si>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</si>
  <si>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</si>
  <si>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</si>
  <si>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</si>
  <si>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</si>
  <si>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Сосиски отварные</t>
  </si>
  <si>
    <t>Макаронные изделия отварные с маслом</t>
  </si>
  <si>
    <t>Чай полусладкий</t>
  </si>
  <si>
    <t>Хлеб пшеничный</t>
  </si>
  <si>
    <t>Хлеб ржаной (ржано-пшеничный)</t>
  </si>
  <si>
    <t>Плоды и ягоды свежие (яблоки)</t>
  </si>
  <si>
    <t>гор. Блюдо</t>
  </si>
  <si>
    <t>Тефтели мясные (2 вариант) с соусом</t>
  </si>
  <si>
    <t>Каша рассыпчатая (гречневая) с маслом сливочным</t>
  </si>
  <si>
    <t>Компот "Фруктовый" сухофрукты (полусладкий)</t>
  </si>
  <si>
    <t>Салат "Степной"</t>
  </si>
  <si>
    <t>Котлеты рыбные с соусом</t>
  </si>
  <si>
    <t>Пюре картофельное с маслом</t>
  </si>
  <si>
    <t>Чай с лимоном (полусладкий)</t>
  </si>
  <si>
    <t>Салат "Метелка"</t>
  </si>
  <si>
    <t>Пельмени мясные отварные с маслом сливочным</t>
  </si>
  <si>
    <t>Сок фруктовый</t>
  </si>
  <si>
    <t>Салат из квашеной капусты</t>
  </si>
  <si>
    <t>Плов из птицы (грудка куриная)</t>
  </si>
  <si>
    <t>Какао с молоком (полусладкое)</t>
  </si>
  <si>
    <t>Салат из свеклы с зеленым горошком</t>
  </si>
  <si>
    <t>Фрикадельки "Особые" в томатном соусе</t>
  </si>
  <si>
    <t>Картофель тушеный</t>
  </si>
  <si>
    <t>Салат "Здоровье"</t>
  </si>
  <si>
    <t>Салат из свежей капусты</t>
  </si>
  <si>
    <t>Жаркое по-домашнему из птицы (грудка куриная)</t>
  </si>
  <si>
    <t>Плоды и ягоды свежие (мандарины)</t>
  </si>
  <si>
    <t>Плов их птицы (грудка куриная)</t>
  </si>
  <si>
    <t>Котлеты из говядины с соусом</t>
  </si>
  <si>
    <t>Каша пшеничная рассыпчатая с маслом сливочным</t>
  </si>
  <si>
    <t>Салат "Зайка"</t>
  </si>
  <si>
    <t>Гречка "Полевая" с мясом с соусом томатным</t>
  </si>
  <si>
    <t>МБОУ "Актанышская СОШ №2"</t>
  </si>
  <si>
    <t>Шарипов И.И.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</si>
</sst>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0" fillId="5" borderId="1" xfId="0" applyFill="1" applyBorder="1"/>
    <xf numFmtId="0" fontId="0" fillId="5" borderId="2" xfId="0" applyFill="1" applyBorder="1"/>
    <xf numFmtId="0" fontId="0" fillId="5" borderId="2" xfId="0" applyFill="1" applyBorder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1" xfId="0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4" sqref="I4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71" t="s">
        <v>78</v>
      </c>
      <c r="D1" s="72"/>
      <c r="E1" s="72"/>
      <c r="F1" s="13" t="s">
        <v>16</v>
      </c>
      <c r="G1" s="2" t="s">
        <v>17</v>
      </c>
      <c r="H1" s="73" t="s">
        <v>45</v>
      </c>
      <c r="I1" s="73"/>
      <c r="J1" s="73"/>
      <c r="K1" s="73"/>
    </row>
    <row r="2" spans="1:12" ht="17.399999999999999" x14ac:dyDescent="0.25">
      <c r="A2" s="43" t="s">
        <v>6</v>
      </c>
      <c r="C2" s="2"/>
      <c r="G2" s="2" t="s">
        <v>18</v>
      </c>
      <c r="H2" s="73" t="s">
        <v>79</v>
      </c>
      <c r="I2" s="73"/>
      <c r="J2" s="73"/>
      <c r="K2" s="73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1.2" thickBot="1" x14ac:dyDescent="0.3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thickBot="1" x14ac:dyDescent="0.35">
      <c r="A6" s="22">
        <v>1</v>
      </c>
      <c r="B6" s="23">
        <v>1</v>
      </c>
      <c r="C6" s="24" t="s">
        <v>20</v>
      </c>
      <c r="D6" s="58" t="s">
        <v>21</v>
      </c>
      <c r="E6" s="61" t="s">
        <v>46</v>
      </c>
      <c r="F6" s="63">
        <v>100</v>
      </c>
      <c r="G6" s="63">
        <v>7.4</v>
      </c>
      <c r="H6" s="63">
        <v>10.9</v>
      </c>
      <c r="I6" s="65">
        <v>0.8</v>
      </c>
      <c r="J6" s="63">
        <v>108</v>
      </c>
      <c r="K6" s="67">
        <v>243</v>
      </c>
      <c r="L6" s="48">
        <v>36.659999999999997</v>
      </c>
    </row>
    <row r="7" spans="1:12" ht="14.4" x14ac:dyDescent="0.3">
      <c r="A7" s="25"/>
      <c r="B7" s="16"/>
      <c r="C7" s="11"/>
      <c r="D7" s="58" t="s">
        <v>21</v>
      </c>
      <c r="E7" s="62" t="s">
        <v>47</v>
      </c>
      <c r="F7" s="64">
        <v>185</v>
      </c>
      <c r="G7" s="64">
        <v>6.12</v>
      </c>
      <c r="H7" s="64">
        <v>5.4</v>
      </c>
      <c r="I7" s="66">
        <v>34.200000000000003</v>
      </c>
      <c r="J7" s="64">
        <v>224.4</v>
      </c>
      <c r="K7" s="60">
        <v>203</v>
      </c>
      <c r="L7" s="51">
        <v>7.2</v>
      </c>
    </row>
    <row r="8" spans="1:12" ht="14.4" x14ac:dyDescent="0.3">
      <c r="A8" s="25"/>
      <c r="B8" s="16"/>
      <c r="C8" s="11"/>
      <c r="D8" s="59" t="s">
        <v>22</v>
      </c>
      <c r="E8" s="62" t="s">
        <v>48</v>
      </c>
      <c r="F8" s="64">
        <v>200</v>
      </c>
      <c r="G8" s="64">
        <v>0.2</v>
      </c>
      <c r="H8" s="64">
        <v>0</v>
      </c>
      <c r="I8" s="66">
        <v>5.0599999999999996</v>
      </c>
      <c r="J8" s="64">
        <v>21.04</v>
      </c>
      <c r="K8" s="60">
        <v>1</v>
      </c>
      <c r="L8" s="51">
        <v>0.84</v>
      </c>
    </row>
    <row r="9" spans="1:12" ht="14.4" x14ac:dyDescent="0.3">
      <c r="A9" s="25"/>
      <c r="B9" s="16"/>
      <c r="C9" s="11"/>
      <c r="D9" s="59" t="s">
        <v>32</v>
      </c>
      <c r="E9" s="62" t="s">
        <v>49</v>
      </c>
      <c r="F9" s="64">
        <v>30</v>
      </c>
      <c r="G9" s="64">
        <v>2</v>
      </c>
      <c r="H9" s="64">
        <v>0</v>
      </c>
      <c r="I9" s="66">
        <v>15</v>
      </c>
      <c r="J9" s="64">
        <v>71</v>
      </c>
      <c r="K9" s="60">
        <v>1</v>
      </c>
      <c r="L9" s="51">
        <v>2.63</v>
      </c>
    </row>
    <row r="10" spans="1:12" ht="14.4" x14ac:dyDescent="0.3">
      <c r="A10" s="25"/>
      <c r="B10" s="16"/>
      <c r="C10" s="11"/>
      <c r="D10" s="59" t="s">
        <v>33</v>
      </c>
      <c r="E10" s="62" t="s">
        <v>50</v>
      </c>
      <c r="F10" s="64">
        <v>20</v>
      </c>
      <c r="G10" s="64">
        <v>1</v>
      </c>
      <c r="H10" s="64">
        <v>0.2</v>
      </c>
      <c r="I10" s="66">
        <v>9</v>
      </c>
      <c r="J10" s="64">
        <v>44</v>
      </c>
      <c r="K10" s="60">
        <v>1</v>
      </c>
      <c r="L10" s="51">
        <v>1.69</v>
      </c>
    </row>
    <row r="11" spans="1:12" ht="14.4" x14ac:dyDescent="0.3">
      <c r="A11" s="25"/>
      <c r="B11" s="16"/>
      <c r="C11" s="11"/>
      <c r="D11" s="60" t="s">
        <v>24</v>
      </c>
      <c r="E11" s="62" t="s">
        <v>51</v>
      </c>
      <c r="F11" s="64">
        <v>100</v>
      </c>
      <c r="G11" s="64">
        <v>0.4</v>
      </c>
      <c r="H11" s="64">
        <v>0.4</v>
      </c>
      <c r="I11" s="66">
        <v>7.35</v>
      </c>
      <c r="J11" s="64">
        <v>47</v>
      </c>
      <c r="K11" s="60">
        <v>338</v>
      </c>
      <c r="L11" s="51">
        <v>7.24</v>
      </c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f>SUM(F6:F12)</f>
        <v>635</v>
      </c>
      <c r="G13" s="21">
        <f t="shared" ref="G13:J13" si="0">SUM(G6:G12)</f>
        <v>17.119999999999997</v>
      </c>
      <c r="H13" s="21">
        <f t="shared" si="0"/>
        <v>16.899999999999999</v>
      </c>
      <c r="I13" s="21">
        <f t="shared" si="0"/>
        <v>71.41</v>
      </c>
      <c r="J13" s="21">
        <f t="shared" si="0"/>
        <v>515.44000000000005</v>
      </c>
      <c r="K13" s="27"/>
      <c r="L13" s="21">
        <f t="shared" ref="L13" si="1">SUM(L6:L12)</f>
        <v>56.260000000000005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4.4" x14ac:dyDescent="0.25">
      <c r="A47" s="31">
        <f>A6</f>
        <v>1</v>
      </c>
      <c r="B47" s="32">
        <f>B6</f>
        <v>1</v>
      </c>
      <c r="C47" s="69" t="s">
        <v>4</v>
      </c>
      <c r="D47" s="70"/>
      <c r="E47" s="33"/>
      <c r="F47" s="34">
        <f>F13+F17+F27+F32+F39+F46</f>
        <v>635</v>
      </c>
      <c r="G47" s="34">
        <f t="shared" ref="G47:J47" si="7">G13+G17+G27+G32+G39+G46</f>
        <v>17.119999999999997</v>
      </c>
      <c r="H47" s="34">
        <f t="shared" si="7"/>
        <v>16.899999999999999</v>
      </c>
      <c r="I47" s="34">
        <f t="shared" si="7"/>
        <v>71.41</v>
      </c>
      <c r="J47" s="34">
        <f t="shared" si="7"/>
        <v>515.44000000000005</v>
      </c>
      <c r="K47" s="35"/>
      <c r="L47" s="34">
        <f ca="1">L13+L17+L27+L32+L39+L46</f>
        <v>0</v>
      </c>
    </row>
    <row r="48" spans="1:12" ht="14.4" x14ac:dyDescent="0.3">
      <c r="A48" s="15">
        <v>1</v>
      </c>
      <c r="B48" s="16">
        <v>2</v>
      </c>
      <c r="C48" s="24" t="s">
        <v>20</v>
      </c>
      <c r="D48" s="58" t="s">
        <v>21</v>
      </c>
      <c r="E48" s="61" t="s">
        <v>53</v>
      </c>
      <c r="F48" s="63">
        <v>90</v>
      </c>
      <c r="G48" s="63">
        <v>8.14</v>
      </c>
      <c r="H48" s="63">
        <v>9.0399999999999991</v>
      </c>
      <c r="I48" s="65">
        <v>10.3</v>
      </c>
      <c r="J48" s="63">
        <v>156</v>
      </c>
      <c r="K48" s="67">
        <v>279</v>
      </c>
      <c r="L48" s="48">
        <v>23.25</v>
      </c>
    </row>
    <row r="49" spans="1:12" ht="14.4" x14ac:dyDescent="0.3">
      <c r="A49" s="15"/>
      <c r="B49" s="16"/>
      <c r="C49" s="11"/>
      <c r="D49" s="59" t="s">
        <v>52</v>
      </c>
      <c r="E49" s="62" t="s">
        <v>54</v>
      </c>
      <c r="F49" s="64">
        <v>185</v>
      </c>
      <c r="G49" s="64">
        <v>7.8</v>
      </c>
      <c r="H49" s="64">
        <v>10.83</v>
      </c>
      <c r="I49" s="66">
        <v>40.799999999999997</v>
      </c>
      <c r="J49" s="64">
        <v>204</v>
      </c>
      <c r="K49" s="60">
        <v>171</v>
      </c>
      <c r="L49" s="51">
        <v>10.35</v>
      </c>
    </row>
    <row r="50" spans="1:12" ht="14.4" x14ac:dyDescent="0.3">
      <c r="A50" s="15"/>
      <c r="B50" s="16"/>
      <c r="C50" s="11"/>
      <c r="D50" s="59" t="s">
        <v>22</v>
      </c>
      <c r="E50" s="62" t="s">
        <v>55</v>
      </c>
      <c r="F50" s="64">
        <v>200</v>
      </c>
      <c r="G50" s="64">
        <v>0.5</v>
      </c>
      <c r="H50" s="64">
        <v>0.02</v>
      </c>
      <c r="I50" s="66">
        <v>19.43</v>
      </c>
      <c r="J50" s="64">
        <v>79.92</v>
      </c>
      <c r="K50" s="60">
        <v>3</v>
      </c>
      <c r="L50" s="51">
        <v>2.59</v>
      </c>
    </row>
    <row r="51" spans="1:12" ht="14.4" x14ac:dyDescent="0.3">
      <c r="A51" s="15"/>
      <c r="B51" s="16"/>
      <c r="C51" s="11"/>
      <c r="D51" s="59" t="s">
        <v>32</v>
      </c>
      <c r="E51" s="62" t="s">
        <v>49</v>
      </c>
      <c r="F51" s="64">
        <v>30</v>
      </c>
      <c r="G51" s="64">
        <v>2.2799999999999998</v>
      </c>
      <c r="H51" s="64">
        <v>0.24</v>
      </c>
      <c r="I51" s="66">
        <v>14.76</v>
      </c>
      <c r="J51" s="64">
        <v>70.95</v>
      </c>
      <c r="K51" s="60">
        <v>1</v>
      </c>
      <c r="L51" s="51">
        <v>2.63</v>
      </c>
    </row>
    <row r="52" spans="1:12" ht="14.4" x14ac:dyDescent="0.3">
      <c r="A52" s="15"/>
      <c r="B52" s="16"/>
      <c r="C52" s="11"/>
      <c r="D52" s="59" t="s">
        <v>33</v>
      </c>
      <c r="E52" s="62" t="s">
        <v>50</v>
      </c>
      <c r="F52" s="64">
        <v>20</v>
      </c>
      <c r="G52" s="64">
        <v>1</v>
      </c>
      <c r="H52" s="64">
        <v>0.2</v>
      </c>
      <c r="I52" s="66">
        <v>9</v>
      </c>
      <c r="J52" s="64">
        <v>44</v>
      </c>
      <c r="K52" s="60">
        <v>1</v>
      </c>
      <c r="L52" s="51">
        <v>1.69</v>
      </c>
    </row>
    <row r="53" spans="1:12" ht="14.4" x14ac:dyDescent="0.3">
      <c r="A53" s="15"/>
      <c r="B53" s="16"/>
      <c r="C53" s="11"/>
      <c r="D53" s="60" t="s">
        <v>27</v>
      </c>
      <c r="E53" s="62" t="s">
        <v>56</v>
      </c>
      <c r="F53" s="64">
        <v>60</v>
      </c>
      <c r="G53" s="64">
        <v>1.29</v>
      </c>
      <c r="H53" s="64">
        <v>4.96</v>
      </c>
      <c r="I53" s="66">
        <v>7.12</v>
      </c>
      <c r="J53" s="64">
        <v>78.3</v>
      </c>
      <c r="K53" s="60">
        <v>25</v>
      </c>
      <c r="L53" s="51">
        <v>5.13</v>
      </c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f>SUM(F48:F54)</f>
        <v>585</v>
      </c>
      <c r="G55" s="21">
        <f t="shared" ref="G55" si="8">SUM(G48:G54)</f>
        <v>21.01</v>
      </c>
      <c r="H55" s="21">
        <f t="shared" ref="H55" si="9">SUM(H48:H54)</f>
        <v>25.289999999999996</v>
      </c>
      <c r="I55" s="21">
        <f t="shared" ref="I55" si="10">SUM(I48:I54)</f>
        <v>101.41000000000001</v>
      </c>
      <c r="J55" s="21">
        <f t="shared" ref="J55" si="11">SUM(J48:J54)</f>
        <v>633.16999999999996</v>
      </c>
      <c r="K55" s="27"/>
      <c r="L55" s="21">
        <f t="shared" ref="L55:L97" si="12">SUM(L48:L54)</f>
        <v>45.64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9" t="s">
        <v>4</v>
      </c>
      <c r="D89" s="70"/>
      <c r="E89" s="33"/>
      <c r="F89" s="34">
        <f>F55+F59+F69+F74+F81+F88</f>
        <v>585</v>
      </c>
      <c r="G89" s="34">
        <f t="shared" ref="G89" si="38">G55+G59+G69+G74+G81+G88</f>
        <v>21.01</v>
      </c>
      <c r="H89" s="34">
        <f t="shared" ref="H89" si="39">H55+H59+H69+H74+H81+H88</f>
        <v>25.289999999999996</v>
      </c>
      <c r="I89" s="34">
        <f t="shared" ref="I89" si="40">I55+I59+I69+I74+I81+I88</f>
        <v>101.41000000000001</v>
      </c>
      <c r="J89" s="34">
        <f t="shared" ref="J89" si="41">J55+J59+J69+J74+J81+J88</f>
        <v>633.16999999999996</v>
      </c>
      <c r="K89" s="35"/>
      <c r="L89" s="34">
        <f t="shared" ref="L89" ca="1" si="42">L55+L59+L69+L74+L81+L88</f>
        <v>0</v>
      </c>
    </row>
    <row r="90" spans="1:12" ht="14.4" x14ac:dyDescent="0.3">
      <c r="A90" s="22">
        <v>1</v>
      </c>
      <c r="B90" s="23">
        <v>3</v>
      </c>
      <c r="C90" s="24" t="s">
        <v>20</v>
      </c>
      <c r="D90" s="58" t="s">
        <v>21</v>
      </c>
      <c r="E90" s="61" t="s">
        <v>57</v>
      </c>
      <c r="F90" s="63">
        <v>90</v>
      </c>
      <c r="G90" s="63">
        <v>7.74</v>
      </c>
      <c r="H90" s="63">
        <v>6.3</v>
      </c>
      <c r="I90" s="65">
        <v>10.8</v>
      </c>
      <c r="J90" s="63">
        <v>130.5</v>
      </c>
      <c r="K90" s="67">
        <v>234</v>
      </c>
      <c r="L90" s="48">
        <v>14.25</v>
      </c>
    </row>
    <row r="91" spans="1:12" ht="14.4" x14ac:dyDescent="0.3">
      <c r="A91" s="25"/>
      <c r="B91" s="16"/>
      <c r="C91" s="11"/>
      <c r="D91" s="60" t="s">
        <v>21</v>
      </c>
      <c r="E91" s="62" t="s">
        <v>58</v>
      </c>
      <c r="F91" s="64">
        <v>185</v>
      </c>
      <c r="G91" s="64">
        <v>3.71</v>
      </c>
      <c r="H91" s="64">
        <v>9.94</v>
      </c>
      <c r="I91" s="66">
        <v>26.4</v>
      </c>
      <c r="J91" s="64">
        <v>206.4</v>
      </c>
      <c r="K91" s="60">
        <v>312</v>
      </c>
      <c r="L91" s="51">
        <v>10.36</v>
      </c>
    </row>
    <row r="92" spans="1:12" ht="14.4" x14ac:dyDescent="0.3">
      <c r="A92" s="25"/>
      <c r="B92" s="16"/>
      <c r="C92" s="11"/>
      <c r="D92" s="59" t="s">
        <v>22</v>
      </c>
      <c r="E92" s="62" t="s">
        <v>59</v>
      </c>
      <c r="F92" s="64">
        <v>217</v>
      </c>
      <c r="G92" s="64">
        <v>0.27</v>
      </c>
      <c r="H92" s="64">
        <v>0.06</v>
      </c>
      <c r="I92" s="66">
        <v>15.23</v>
      </c>
      <c r="J92" s="64">
        <v>63</v>
      </c>
      <c r="K92" s="60">
        <v>377</v>
      </c>
      <c r="L92" s="51">
        <v>2.99</v>
      </c>
    </row>
    <row r="93" spans="1:12" ht="14.4" x14ac:dyDescent="0.3">
      <c r="A93" s="25"/>
      <c r="B93" s="16"/>
      <c r="C93" s="11"/>
      <c r="D93" s="59" t="s">
        <v>32</v>
      </c>
      <c r="E93" s="62" t="s">
        <v>49</v>
      </c>
      <c r="F93" s="64">
        <v>30</v>
      </c>
      <c r="G93" s="64">
        <v>2</v>
      </c>
      <c r="H93" s="64">
        <v>0</v>
      </c>
      <c r="I93" s="66">
        <v>15</v>
      </c>
      <c r="J93" s="64">
        <v>71</v>
      </c>
      <c r="K93" s="60">
        <v>1</v>
      </c>
      <c r="L93" s="51">
        <v>2.63</v>
      </c>
    </row>
    <row r="94" spans="1:12" ht="14.4" x14ac:dyDescent="0.3">
      <c r="A94" s="25"/>
      <c r="B94" s="16"/>
      <c r="C94" s="11"/>
      <c r="D94" s="59" t="s">
        <v>33</v>
      </c>
      <c r="E94" s="62" t="s">
        <v>50</v>
      </c>
      <c r="F94" s="64">
        <v>20</v>
      </c>
      <c r="G94" s="64">
        <v>1</v>
      </c>
      <c r="H94" s="64">
        <v>0.2</v>
      </c>
      <c r="I94" s="66">
        <v>9</v>
      </c>
      <c r="J94" s="64">
        <v>44</v>
      </c>
      <c r="K94" s="60">
        <v>1</v>
      </c>
      <c r="L94" s="51">
        <v>1.69</v>
      </c>
    </row>
    <row r="95" spans="1:12" ht="14.4" x14ac:dyDescent="0.3">
      <c r="A95" s="25"/>
      <c r="B95" s="16"/>
      <c r="C95" s="11"/>
      <c r="D95" s="60" t="s">
        <v>27</v>
      </c>
      <c r="E95" s="62" t="s">
        <v>60</v>
      </c>
      <c r="F95" s="64">
        <v>60</v>
      </c>
      <c r="G95" s="64">
        <v>1.1399999999999999</v>
      </c>
      <c r="H95" s="64">
        <v>6.06</v>
      </c>
      <c r="I95" s="66">
        <v>4.28</v>
      </c>
      <c r="J95" s="64">
        <v>76.3</v>
      </c>
      <c r="K95" s="60">
        <v>130</v>
      </c>
      <c r="L95" s="51">
        <v>1.92</v>
      </c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f>SUM(F90:F96)</f>
        <v>602</v>
      </c>
      <c r="G97" s="21">
        <f t="shared" ref="G97" si="43">SUM(G90:G96)</f>
        <v>15.86</v>
      </c>
      <c r="H97" s="21">
        <f t="shared" ref="H97" si="44">SUM(H90:H96)</f>
        <v>22.559999999999995</v>
      </c>
      <c r="I97" s="21">
        <f t="shared" ref="I97" si="45">SUM(I90:I96)</f>
        <v>80.710000000000008</v>
      </c>
      <c r="J97" s="21">
        <f t="shared" ref="J97" si="46">SUM(J90:J96)</f>
        <v>591.19999999999993</v>
      </c>
      <c r="K97" s="27"/>
      <c r="L97" s="21">
        <f t="shared" si="12"/>
        <v>33.840000000000003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7">SUM(G98:G100)</f>
        <v>0</v>
      </c>
      <c r="H101" s="21">
        <f t="shared" ref="H101" si="48">SUM(H98:H100)</f>
        <v>0</v>
      </c>
      <c r="I101" s="21">
        <f t="shared" ref="I101" si="49">SUM(I98:I100)</f>
        <v>0</v>
      </c>
      <c r="J101" s="21">
        <f t="shared" ref="J101" si="50">SUM(J98:J100)</f>
        <v>0</v>
      </c>
      <c r="K101" s="27"/>
      <c r="L101" s="21">
        <f t="shared" ref="L101" ca="1" si="51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2">SUM(G102:G110)</f>
        <v>0</v>
      </c>
      <c r="H111" s="21">
        <f t="shared" ref="H111" si="53">SUM(H102:H110)</f>
        <v>0</v>
      </c>
      <c r="I111" s="21">
        <f t="shared" ref="I111" si="54">SUM(I102:I110)</f>
        <v>0</v>
      </c>
      <c r="J111" s="21">
        <f t="shared" ref="J111" si="55">SUM(J102:J110)</f>
        <v>0</v>
      </c>
      <c r="K111" s="27"/>
      <c r="L111" s="21">
        <f t="shared" ref="L111" ca="1" si="56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7">SUM(G112:G115)</f>
        <v>0</v>
      </c>
      <c r="H116" s="21">
        <f t="shared" ref="H116" si="58">SUM(H112:H115)</f>
        <v>0</v>
      </c>
      <c r="I116" s="21">
        <f t="shared" ref="I116" si="59">SUM(I112:I115)</f>
        <v>0</v>
      </c>
      <c r="J116" s="21">
        <f t="shared" ref="J116" si="60">SUM(J112:J115)</f>
        <v>0</v>
      </c>
      <c r="K116" s="27"/>
      <c r="L116" s="21">
        <f t="shared" ref="L116" ca="1" si="61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2">SUM(G117:G122)</f>
        <v>0</v>
      </c>
      <c r="H123" s="21">
        <f t="shared" ref="H123" si="63">SUM(H117:H122)</f>
        <v>0</v>
      </c>
      <c r="I123" s="21">
        <f t="shared" ref="I123" si="64">SUM(I117:I122)</f>
        <v>0</v>
      </c>
      <c r="J123" s="21">
        <f t="shared" ref="J123" si="65">SUM(J117:J122)</f>
        <v>0</v>
      </c>
      <c r="K123" s="27"/>
      <c r="L123" s="21">
        <f t="shared" ref="L123" ca="1" si="66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7">SUM(G124:G129)</f>
        <v>0</v>
      </c>
      <c r="H130" s="21">
        <f t="shared" ref="H130" si="68">SUM(H124:H129)</f>
        <v>0</v>
      </c>
      <c r="I130" s="21">
        <f t="shared" ref="I130" si="69">SUM(I124:I129)</f>
        <v>0</v>
      </c>
      <c r="J130" s="21">
        <f t="shared" ref="J130" si="70">SUM(J124:J129)</f>
        <v>0</v>
      </c>
      <c r="K130" s="27"/>
      <c r="L130" s="21">
        <f t="shared" ref="L130" ca="1" si="71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9" t="s">
        <v>4</v>
      </c>
      <c r="D131" s="70"/>
      <c r="E131" s="33"/>
      <c r="F131" s="34">
        <f>F97+F101+F111+F116+F123+F130</f>
        <v>602</v>
      </c>
      <c r="G131" s="34">
        <f t="shared" ref="G131" si="72">G97+G101+G111+G116+G123+G130</f>
        <v>15.86</v>
      </c>
      <c r="H131" s="34">
        <f t="shared" ref="H131" si="73">H97+H101+H111+H116+H123+H130</f>
        <v>22.559999999999995</v>
      </c>
      <c r="I131" s="34">
        <f t="shared" ref="I131" si="74">I97+I101+I111+I116+I123+I130</f>
        <v>80.710000000000008</v>
      </c>
      <c r="J131" s="34">
        <f t="shared" ref="J131" si="75">J97+J101+J111+J116+J123+J130</f>
        <v>591.19999999999993</v>
      </c>
      <c r="K131" s="35"/>
      <c r="L131" s="34">
        <f t="shared" ref="L131" ca="1" si="76">L97+L101+L111+L116+L123+L130</f>
        <v>0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8" t="s">
        <v>21</v>
      </c>
      <c r="E132" s="61" t="s">
        <v>61</v>
      </c>
      <c r="F132" s="63">
        <v>205</v>
      </c>
      <c r="G132" s="63">
        <v>21.1</v>
      </c>
      <c r="H132" s="63">
        <v>12.44</v>
      </c>
      <c r="I132" s="65">
        <v>36.1</v>
      </c>
      <c r="J132" s="63">
        <v>341</v>
      </c>
      <c r="K132" s="67">
        <v>392</v>
      </c>
      <c r="L132" s="48">
        <v>99.21</v>
      </c>
    </row>
    <row r="133" spans="1:12" ht="14.4" x14ac:dyDescent="0.3">
      <c r="A133" s="25"/>
      <c r="B133" s="16"/>
      <c r="C133" s="11"/>
      <c r="D133" s="59" t="s">
        <v>22</v>
      </c>
      <c r="E133" s="62" t="s">
        <v>62</v>
      </c>
      <c r="F133" s="64">
        <v>200</v>
      </c>
      <c r="G133" s="64">
        <v>1</v>
      </c>
      <c r="H133" s="64">
        <v>0.2</v>
      </c>
      <c r="I133" s="66">
        <v>20.2</v>
      </c>
      <c r="J133" s="64">
        <v>86</v>
      </c>
      <c r="K133" s="60">
        <v>389</v>
      </c>
      <c r="L133" s="51">
        <v>8.89</v>
      </c>
    </row>
    <row r="134" spans="1:12" ht="14.4" x14ac:dyDescent="0.3">
      <c r="A134" s="25"/>
      <c r="B134" s="16"/>
      <c r="C134" s="11"/>
      <c r="D134" s="59" t="s">
        <v>32</v>
      </c>
      <c r="E134" s="62" t="s">
        <v>49</v>
      </c>
      <c r="F134" s="64">
        <v>30</v>
      </c>
      <c r="G134" s="64">
        <v>2</v>
      </c>
      <c r="H134" s="64">
        <v>0</v>
      </c>
      <c r="I134" s="66">
        <v>15</v>
      </c>
      <c r="J134" s="64">
        <v>71</v>
      </c>
      <c r="K134" s="60">
        <v>1</v>
      </c>
      <c r="L134" s="51">
        <v>2.63</v>
      </c>
    </row>
    <row r="135" spans="1:12" ht="14.4" x14ac:dyDescent="0.3">
      <c r="A135" s="25"/>
      <c r="B135" s="16"/>
      <c r="C135" s="11"/>
      <c r="D135" s="59" t="s">
        <v>33</v>
      </c>
      <c r="E135" s="62" t="s">
        <v>50</v>
      </c>
      <c r="F135" s="64">
        <v>20</v>
      </c>
      <c r="G135" s="64">
        <v>1</v>
      </c>
      <c r="H135" s="64">
        <v>0.2</v>
      </c>
      <c r="I135" s="66">
        <v>9</v>
      </c>
      <c r="J135" s="64">
        <v>44</v>
      </c>
      <c r="K135" s="60">
        <v>1</v>
      </c>
      <c r="L135" s="51">
        <v>1.69</v>
      </c>
    </row>
    <row r="136" spans="1:12" ht="14.4" x14ac:dyDescent="0.3">
      <c r="A136" s="25"/>
      <c r="B136" s="16"/>
      <c r="C136" s="11"/>
      <c r="D136" s="60" t="s">
        <v>27</v>
      </c>
      <c r="E136" s="62" t="s">
        <v>63</v>
      </c>
      <c r="F136" s="64">
        <v>60</v>
      </c>
      <c r="G136" s="64">
        <v>2.6</v>
      </c>
      <c r="H136" s="64">
        <v>5.0579999999999998</v>
      </c>
      <c r="I136" s="66">
        <v>4.944</v>
      </c>
      <c r="J136" s="64">
        <v>56</v>
      </c>
      <c r="K136" s="60">
        <v>47</v>
      </c>
      <c r="L136" s="51">
        <v>9.6999999999999993</v>
      </c>
    </row>
    <row r="137" spans="1:12" ht="14.4" x14ac:dyDescent="0.3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f>SUM(F132:F138)</f>
        <v>515</v>
      </c>
      <c r="G139" s="21">
        <f t="shared" ref="G139" si="77">SUM(G132:G138)</f>
        <v>27.700000000000003</v>
      </c>
      <c r="H139" s="21">
        <f t="shared" ref="H139" si="78">SUM(H132:H138)</f>
        <v>17.897999999999996</v>
      </c>
      <c r="I139" s="21">
        <f t="shared" ref="I139" si="79">SUM(I132:I138)</f>
        <v>85.244</v>
      </c>
      <c r="J139" s="21">
        <f t="shared" ref="J139" si="80">SUM(J132:J138)</f>
        <v>598</v>
      </c>
      <c r="K139" s="27"/>
      <c r="L139" s="21">
        <f t="shared" ref="L139:L181" si="81">SUM(L132:L138)</f>
        <v>122.11999999999999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2">SUM(G140:G142)</f>
        <v>0</v>
      </c>
      <c r="H143" s="21">
        <f t="shared" ref="H143" si="83">SUM(H140:H142)</f>
        <v>0</v>
      </c>
      <c r="I143" s="21">
        <f t="shared" ref="I143" si="84">SUM(I140:I142)</f>
        <v>0</v>
      </c>
      <c r="J143" s="21">
        <f t="shared" ref="J143" si="85">SUM(J140:J142)</f>
        <v>0</v>
      </c>
      <c r="K143" s="27"/>
      <c r="L143" s="21">
        <f t="shared" ref="L143" ca="1" si="86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7">SUM(G144:G152)</f>
        <v>0</v>
      </c>
      <c r="H153" s="21">
        <f t="shared" ref="H153" si="88">SUM(H144:H152)</f>
        <v>0</v>
      </c>
      <c r="I153" s="21">
        <f t="shared" ref="I153" si="89">SUM(I144:I152)</f>
        <v>0</v>
      </c>
      <c r="J153" s="21">
        <f t="shared" ref="J153" si="90">SUM(J144:J152)</f>
        <v>0</v>
      </c>
      <c r="K153" s="27"/>
      <c r="L153" s="21">
        <f t="shared" ref="L153" ca="1" si="91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2">SUM(G154:G157)</f>
        <v>0</v>
      </c>
      <c r="H158" s="21">
        <f t="shared" ref="H158" si="93">SUM(H154:H157)</f>
        <v>0</v>
      </c>
      <c r="I158" s="21">
        <f t="shared" ref="I158" si="94">SUM(I154:I157)</f>
        <v>0</v>
      </c>
      <c r="J158" s="21">
        <f t="shared" ref="J158" si="95">SUM(J154:J157)</f>
        <v>0</v>
      </c>
      <c r="K158" s="27"/>
      <c r="L158" s="21">
        <f t="shared" ref="L158" ca="1" si="96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7">SUM(G159:G164)</f>
        <v>0</v>
      </c>
      <c r="H165" s="21">
        <f t="shared" ref="H165" si="98">SUM(H159:H164)</f>
        <v>0</v>
      </c>
      <c r="I165" s="21">
        <f t="shared" ref="I165" si="99">SUM(I159:I164)</f>
        <v>0</v>
      </c>
      <c r="J165" s="21">
        <f t="shared" ref="J165" si="100">SUM(J159:J164)</f>
        <v>0</v>
      </c>
      <c r="K165" s="27"/>
      <c r="L165" s="21">
        <f t="shared" ref="L165" ca="1" si="101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2">SUM(G166:G171)</f>
        <v>0</v>
      </c>
      <c r="H172" s="21">
        <f t="shared" ref="H172" si="103">SUM(H166:H171)</f>
        <v>0</v>
      </c>
      <c r="I172" s="21">
        <f t="shared" ref="I172" si="104">SUM(I166:I171)</f>
        <v>0</v>
      </c>
      <c r="J172" s="21">
        <f t="shared" ref="J172" si="105">SUM(J166:J171)</f>
        <v>0</v>
      </c>
      <c r="K172" s="27"/>
      <c r="L172" s="21">
        <f t="shared" ref="L172" ca="1" si="106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9" t="s">
        <v>4</v>
      </c>
      <c r="D173" s="70"/>
      <c r="E173" s="33"/>
      <c r="F173" s="34">
        <f>F139+F143+F153+F158+F165+F172</f>
        <v>515</v>
      </c>
      <c r="G173" s="34">
        <f t="shared" ref="G173" si="107">G139+G143+G153+G158+G165+G172</f>
        <v>27.700000000000003</v>
      </c>
      <c r="H173" s="34">
        <f t="shared" ref="H173" si="108">H139+H143+H153+H158+H165+H172</f>
        <v>17.897999999999996</v>
      </c>
      <c r="I173" s="34">
        <f t="shared" ref="I173" si="109">I139+I143+I153+I158+I165+I172</f>
        <v>85.244</v>
      </c>
      <c r="J173" s="34">
        <f t="shared" ref="J173" si="110">J139+J143+J153+J158+J165+J172</f>
        <v>598</v>
      </c>
      <c r="K173" s="35"/>
      <c r="L173" s="34">
        <f t="shared" ref="L173" ca="1" si="111">L139+L143+L153+L158+L165+L172</f>
        <v>0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8" t="s">
        <v>21</v>
      </c>
      <c r="E174" s="61" t="s">
        <v>64</v>
      </c>
      <c r="F174" s="63">
        <v>230</v>
      </c>
      <c r="G174" s="63">
        <v>17.55</v>
      </c>
      <c r="H174" s="63">
        <v>17.8</v>
      </c>
      <c r="I174" s="65">
        <v>34.299999999999997</v>
      </c>
      <c r="J174" s="63">
        <v>348.1</v>
      </c>
      <c r="K174" s="67">
        <v>291</v>
      </c>
      <c r="L174" s="48">
        <v>44.56</v>
      </c>
    </row>
    <row r="175" spans="1:12" ht="14.4" x14ac:dyDescent="0.3">
      <c r="A175" s="25"/>
      <c r="B175" s="16"/>
      <c r="C175" s="11"/>
      <c r="D175" s="59" t="s">
        <v>22</v>
      </c>
      <c r="E175" s="62" t="s">
        <v>65</v>
      </c>
      <c r="F175" s="64">
        <v>200</v>
      </c>
      <c r="G175" s="64">
        <v>3.28</v>
      </c>
      <c r="H175" s="64">
        <v>3.55</v>
      </c>
      <c r="I175" s="66">
        <v>17.149999999999999</v>
      </c>
      <c r="J175" s="64">
        <v>113.67</v>
      </c>
      <c r="K175" s="60">
        <v>18</v>
      </c>
      <c r="L175" s="51">
        <v>8.98</v>
      </c>
    </row>
    <row r="176" spans="1:12" ht="14.4" x14ac:dyDescent="0.3">
      <c r="A176" s="25"/>
      <c r="B176" s="16"/>
      <c r="C176" s="11"/>
      <c r="D176" s="59" t="s">
        <v>32</v>
      </c>
      <c r="E176" s="62" t="s">
        <v>49</v>
      </c>
      <c r="F176" s="64">
        <v>30</v>
      </c>
      <c r="G176" s="64">
        <v>2</v>
      </c>
      <c r="H176" s="64">
        <v>0</v>
      </c>
      <c r="I176" s="66">
        <v>15</v>
      </c>
      <c r="J176" s="64">
        <v>71</v>
      </c>
      <c r="K176" s="60">
        <v>1</v>
      </c>
      <c r="L176" s="51">
        <v>2.63</v>
      </c>
    </row>
    <row r="177" spans="1:12" ht="14.4" x14ac:dyDescent="0.3">
      <c r="A177" s="25"/>
      <c r="B177" s="16"/>
      <c r="C177" s="11"/>
      <c r="D177" s="59" t="s">
        <v>33</v>
      </c>
      <c r="E177" s="62" t="s">
        <v>50</v>
      </c>
      <c r="F177" s="64">
        <v>20</v>
      </c>
      <c r="G177" s="64">
        <v>1</v>
      </c>
      <c r="H177" s="64">
        <v>0.2</v>
      </c>
      <c r="I177" s="66">
        <v>9</v>
      </c>
      <c r="J177" s="64">
        <v>44</v>
      </c>
      <c r="K177" s="60">
        <v>1</v>
      </c>
      <c r="L177" s="51">
        <v>1.69</v>
      </c>
    </row>
    <row r="178" spans="1:12" ht="14.4" x14ac:dyDescent="0.3">
      <c r="A178" s="25"/>
      <c r="B178" s="16"/>
      <c r="C178" s="11"/>
      <c r="D178" s="60" t="s">
        <v>27</v>
      </c>
      <c r="E178" s="62" t="s">
        <v>66</v>
      </c>
      <c r="F178" s="64">
        <v>60</v>
      </c>
      <c r="G178" s="64">
        <v>0.99</v>
      </c>
      <c r="H178" s="64">
        <v>2.4700000000000002</v>
      </c>
      <c r="I178" s="66">
        <v>4.38</v>
      </c>
      <c r="J178" s="64">
        <v>43.7</v>
      </c>
      <c r="K178" s="60">
        <v>53</v>
      </c>
      <c r="L178" s="51">
        <v>4.87</v>
      </c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f>SUM(F174:F180)</f>
        <v>540</v>
      </c>
      <c r="G181" s="21">
        <f t="shared" ref="G181" si="112">SUM(G174:G180)</f>
        <v>24.82</v>
      </c>
      <c r="H181" s="21">
        <f t="shared" ref="H181" si="113">SUM(H174:H180)</f>
        <v>24.02</v>
      </c>
      <c r="I181" s="21">
        <f t="shared" ref="I181" si="114">SUM(I174:I180)</f>
        <v>79.829999999999984</v>
      </c>
      <c r="J181" s="21">
        <f t="shared" ref="J181" si="115">SUM(J174:J180)</f>
        <v>620.47</v>
      </c>
      <c r="K181" s="27"/>
      <c r="L181" s="21">
        <f t="shared" si="81"/>
        <v>62.730000000000004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6">SUM(G182:G184)</f>
        <v>0</v>
      </c>
      <c r="H185" s="21">
        <f t="shared" ref="H185" si="117">SUM(H182:H184)</f>
        <v>0</v>
      </c>
      <c r="I185" s="21">
        <f t="shared" ref="I185" si="118">SUM(I182:I184)</f>
        <v>0</v>
      </c>
      <c r="J185" s="21">
        <f t="shared" ref="J185" si="119">SUM(J182:J184)</f>
        <v>0</v>
      </c>
      <c r="K185" s="27"/>
      <c r="L185" s="21">
        <f t="shared" ref="L185" ca="1" si="120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21">SUM(G186:G194)</f>
        <v>0</v>
      </c>
      <c r="H195" s="21">
        <f t="shared" ref="H195" si="122">SUM(H186:H194)</f>
        <v>0</v>
      </c>
      <c r="I195" s="21">
        <f t="shared" ref="I195" si="123">SUM(I186:I194)</f>
        <v>0</v>
      </c>
      <c r="J195" s="21">
        <f t="shared" ref="J195" si="124">SUM(J186:J194)</f>
        <v>0</v>
      </c>
      <c r="K195" s="27"/>
      <c r="L195" s="21">
        <f t="shared" ref="L195" ca="1" si="125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6">SUM(G196:G199)</f>
        <v>0</v>
      </c>
      <c r="H200" s="21">
        <f t="shared" ref="H200" si="127">SUM(H196:H199)</f>
        <v>0</v>
      </c>
      <c r="I200" s="21">
        <f t="shared" ref="I200" si="128">SUM(I196:I199)</f>
        <v>0</v>
      </c>
      <c r="J200" s="21">
        <f t="shared" ref="J200" si="129">SUM(J196:J199)</f>
        <v>0</v>
      </c>
      <c r="K200" s="27"/>
      <c r="L200" s="21">
        <f t="shared" ref="L200" ca="1" si="130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31">SUM(G201:G206)</f>
        <v>0</v>
      </c>
      <c r="H207" s="21">
        <f t="shared" ref="H207" si="132">SUM(H201:H206)</f>
        <v>0</v>
      </c>
      <c r="I207" s="21">
        <f t="shared" ref="I207" si="133">SUM(I201:I206)</f>
        <v>0</v>
      </c>
      <c r="J207" s="21">
        <f t="shared" ref="J207" si="134">SUM(J201:J206)</f>
        <v>0</v>
      </c>
      <c r="K207" s="27"/>
      <c r="L207" s="21">
        <f t="shared" ref="L207" ca="1" si="135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6">SUM(G208:G213)</f>
        <v>0</v>
      </c>
      <c r="H214" s="21">
        <f t="shared" ref="H214" si="137">SUM(H208:H213)</f>
        <v>0</v>
      </c>
      <c r="I214" s="21">
        <f t="shared" ref="I214" si="138">SUM(I208:I213)</f>
        <v>0</v>
      </c>
      <c r="J214" s="21">
        <f t="shared" ref="J214" si="139">SUM(J208:J213)</f>
        <v>0</v>
      </c>
      <c r="K214" s="27"/>
      <c r="L214" s="21">
        <f t="shared" ref="L214" ca="1" si="140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9" t="s">
        <v>4</v>
      </c>
      <c r="D215" s="70"/>
      <c r="E215" s="33"/>
      <c r="F215" s="34">
        <f>F181+F185+F195+F200+F207+F214</f>
        <v>540</v>
      </c>
      <c r="G215" s="34">
        <f t="shared" ref="G215" si="141">G181+G185+G195+G200+G207+G214</f>
        <v>24.82</v>
      </c>
      <c r="H215" s="34">
        <f t="shared" ref="H215" si="142">H181+H185+H195+H200+H207+H214</f>
        <v>24.02</v>
      </c>
      <c r="I215" s="34">
        <f t="shared" ref="I215" si="143">I181+I185+I195+I200+I207+I214</f>
        <v>79.829999999999984</v>
      </c>
      <c r="J215" s="34">
        <f t="shared" ref="J215" si="144">J181+J185+J195+J200+J207+J214</f>
        <v>620.47</v>
      </c>
      <c r="K215" s="35"/>
      <c r="L215" s="34">
        <f t="shared" ref="L215" ca="1" si="145">L181+L185+L195+L200+L207+L214</f>
        <v>0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8" t="s">
        <v>21</v>
      </c>
      <c r="E216" s="61" t="s">
        <v>67</v>
      </c>
      <c r="F216" s="63">
        <v>100</v>
      </c>
      <c r="G216" s="63">
        <v>12.54</v>
      </c>
      <c r="H216" s="63">
        <v>19.04</v>
      </c>
      <c r="I216" s="65">
        <v>9.93</v>
      </c>
      <c r="J216" s="63">
        <v>261.20999999999998</v>
      </c>
      <c r="K216" s="67">
        <v>9</v>
      </c>
      <c r="L216" s="48">
        <v>23.78</v>
      </c>
    </row>
    <row r="217" spans="1:12" ht="14.4" x14ac:dyDescent="0.3">
      <c r="A217" s="25"/>
      <c r="B217" s="16"/>
      <c r="C217" s="11"/>
      <c r="D217" s="60" t="s">
        <v>21</v>
      </c>
      <c r="E217" s="62" t="s">
        <v>68</v>
      </c>
      <c r="F217" s="64">
        <v>180</v>
      </c>
      <c r="G217" s="64">
        <v>3.91</v>
      </c>
      <c r="H217" s="64">
        <v>15.12</v>
      </c>
      <c r="I217" s="66">
        <v>27.2</v>
      </c>
      <c r="J217" s="64">
        <v>259.2</v>
      </c>
      <c r="K217" s="60">
        <v>142</v>
      </c>
      <c r="L217" s="51">
        <v>7.9</v>
      </c>
    </row>
    <row r="218" spans="1:12" ht="14.4" x14ac:dyDescent="0.3">
      <c r="A218" s="25"/>
      <c r="B218" s="16"/>
      <c r="C218" s="11"/>
      <c r="D218" s="59" t="s">
        <v>22</v>
      </c>
      <c r="E218" s="62" t="s">
        <v>55</v>
      </c>
      <c r="F218" s="64">
        <v>200</v>
      </c>
      <c r="G218" s="64">
        <v>0.5</v>
      </c>
      <c r="H218" s="64">
        <v>0.02</v>
      </c>
      <c r="I218" s="66">
        <v>19.43</v>
      </c>
      <c r="J218" s="64">
        <v>79.92</v>
      </c>
      <c r="K218" s="60">
        <v>3</v>
      </c>
      <c r="L218" s="51">
        <v>2.59</v>
      </c>
    </row>
    <row r="219" spans="1:12" ht="14.4" x14ac:dyDescent="0.3">
      <c r="A219" s="25"/>
      <c r="B219" s="16"/>
      <c r="C219" s="11"/>
      <c r="D219" s="59" t="s">
        <v>32</v>
      </c>
      <c r="E219" s="62" t="s">
        <v>49</v>
      </c>
      <c r="F219" s="64">
        <v>30</v>
      </c>
      <c r="G219" s="64">
        <v>2</v>
      </c>
      <c r="H219" s="64">
        <v>0</v>
      </c>
      <c r="I219" s="66">
        <v>15</v>
      </c>
      <c r="J219" s="64">
        <v>71</v>
      </c>
      <c r="K219" s="60">
        <v>1</v>
      </c>
      <c r="L219" s="51">
        <v>2.63</v>
      </c>
    </row>
    <row r="220" spans="1:12" ht="14.4" x14ac:dyDescent="0.3">
      <c r="A220" s="25"/>
      <c r="B220" s="16"/>
      <c r="C220" s="11"/>
      <c r="D220" s="59" t="s">
        <v>33</v>
      </c>
      <c r="E220" s="62" t="s">
        <v>50</v>
      </c>
      <c r="F220" s="64">
        <v>20</v>
      </c>
      <c r="G220" s="64">
        <v>1</v>
      </c>
      <c r="H220" s="64">
        <v>0.2</v>
      </c>
      <c r="I220" s="66">
        <v>9</v>
      </c>
      <c r="J220" s="64">
        <v>44</v>
      </c>
      <c r="K220" s="60">
        <v>1</v>
      </c>
      <c r="L220" s="51">
        <v>1.69</v>
      </c>
    </row>
    <row r="221" spans="1:12" ht="14.4" x14ac:dyDescent="0.3">
      <c r="A221" s="25"/>
      <c r="B221" s="16"/>
      <c r="C221" s="11"/>
      <c r="D221" s="60" t="s">
        <v>27</v>
      </c>
      <c r="E221" s="62" t="s">
        <v>69</v>
      </c>
      <c r="F221" s="64">
        <v>60</v>
      </c>
      <c r="G221" s="64">
        <v>5.34</v>
      </c>
      <c r="H221" s="64">
        <v>5.4</v>
      </c>
      <c r="I221" s="66">
        <v>10.8</v>
      </c>
      <c r="J221" s="64">
        <v>33</v>
      </c>
      <c r="K221" s="60">
        <v>65</v>
      </c>
      <c r="L221" s="51">
        <v>3.76</v>
      </c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f>SUM(F216:F222)</f>
        <v>590</v>
      </c>
      <c r="G223" s="21">
        <f t="shared" ref="G223" si="146">SUM(G216:G222)</f>
        <v>25.29</v>
      </c>
      <c r="H223" s="21">
        <f t="shared" ref="H223" si="147">SUM(H216:H222)</f>
        <v>39.78</v>
      </c>
      <c r="I223" s="21">
        <f t="shared" ref="I223" si="148">SUM(I216:I222)</f>
        <v>91.36</v>
      </c>
      <c r="J223" s="21">
        <f t="shared" ref="J223" si="149">SUM(J216:J222)</f>
        <v>748.32999999999993</v>
      </c>
      <c r="K223" s="27"/>
      <c r="L223" s="21">
        <f t="shared" ref="L223:L265" si="150">SUM(L216:L222)</f>
        <v>42.349999999999994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51">SUM(G224:G226)</f>
        <v>0</v>
      </c>
      <c r="H227" s="21">
        <f t="shared" ref="H227" si="152">SUM(H224:H226)</f>
        <v>0</v>
      </c>
      <c r="I227" s="21">
        <f t="shared" ref="I227" si="153">SUM(I224:I226)</f>
        <v>0</v>
      </c>
      <c r="J227" s="21">
        <f t="shared" ref="J227" si="154">SUM(J224:J226)</f>
        <v>0</v>
      </c>
      <c r="K227" s="27"/>
      <c r="L227" s="21">
        <f t="shared" ref="L227" ca="1" si="155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6">SUM(G228:G236)</f>
        <v>0</v>
      </c>
      <c r="H237" s="21">
        <f t="shared" ref="H237" si="157">SUM(H228:H236)</f>
        <v>0</v>
      </c>
      <c r="I237" s="21">
        <f t="shared" ref="I237" si="158">SUM(I228:I236)</f>
        <v>0</v>
      </c>
      <c r="J237" s="21">
        <f t="shared" ref="J237" si="159">SUM(J228:J236)</f>
        <v>0</v>
      </c>
      <c r="K237" s="27"/>
      <c r="L237" s="21">
        <f t="shared" ref="L237" ca="1" si="160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61">SUM(G238:G241)</f>
        <v>0</v>
      </c>
      <c r="H242" s="21">
        <f t="shared" ref="H242" si="162">SUM(H238:H241)</f>
        <v>0</v>
      </c>
      <c r="I242" s="21">
        <f t="shared" ref="I242" si="163">SUM(I238:I241)</f>
        <v>0</v>
      </c>
      <c r="J242" s="21">
        <f t="shared" ref="J242" si="164">SUM(J238:J241)</f>
        <v>0</v>
      </c>
      <c r="K242" s="27"/>
      <c r="L242" s="21">
        <f t="shared" ref="L242" ca="1" si="165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6">SUM(G243:G248)</f>
        <v>0</v>
      </c>
      <c r="H249" s="21">
        <f t="shared" ref="H249" si="167">SUM(H243:H248)</f>
        <v>0</v>
      </c>
      <c r="I249" s="21">
        <f t="shared" ref="I249" si="168">SUM(I243:I248)</f>
        <v>0</v>
      </c>
      <c r="J249" s="21">
        <f t="shared" ref="J249" si="169">SUM(J243:J248)</f>
        <v>0</v>
      </c>
      <c r="K249" s="27"/>
      <c r="L249" s="21">
        <f t="shared" ref="L249" ca="1" si="170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71">SUM(G250:G255)</f>
        <v>0</v>
      </c>
      <c r="H256" s="21">
        <f t="shared" ref="H256" si="172">SUM(H250:H255)</f>
        <v>0</v>
      </c>
      <c r="I256" s="21">
        <f t="shared" ref="I256" si="173">SUM(I250:I255)</f>
        <v>0</v>
      </c>
      <c r="J256" s="21">
        <f t="shared" ref="J256" si="174">SUM(J250:J255)</f>
        <v>0</v>
      </c>
      <c r="K256" s="27"/>
      <c r="L256" s="21">
        <f t="shared" ref="L256" ca="1" si="175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9" t="s">
        <v>4</v>
      </c>
      <c r="D257" s="70"/>
      <c r="E257" s="33"/>
      <c r="F257" s="34">
        <f>F223+F227+F237+F242+F249+F256</f>
        <v>590</v>
      </c>
      <c r="G257" s="34">
        <f t="shared" ref="G257" si="176">G223+G227+G237+G242+G249+G256</f>
        <v>25.29</v>
      </c>
      <c r="H257" s="34">
        <f t="shared" ref="H257" si="177">H223+H227+H237+H242+H249+H256</f>
        <v>39.78</v>
      </c>
      <c r="I257" s="34">
        <f t="shared" ref="I257" si="178">I223+I227+I237+I242+I249+I256</f>
        <v>91.36</v>
      </c>
      <c r="J257" s="34">
        <f t="shared" ref="J257" si="179">J223+J227+J237+J242+J249+J256</f>
        <v>748.32999999999993</v>
      </c>
      <c r="K257" s="35"/>
      <c r="L257" s="34">
        <f t="shared" ref="L257" ca="1" si="180">L223+L227+L237+L242+L249+L256</f>
        <v>0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81">SUM(G258:G264)</f>
        <v>0</v>
      </c>
      <c r="H265" s="21">
        <f t="shared" ref="H265" si="182">SUM(H258:H264)</f>
        <v>0</v>
      </c>
      <c r="I265" s="21">
        <f t="shared" ref="I265" si="183">SUM(I258:I264)</f>
        <v>0</v>
      </c>
      <c r="J265" s="21">
        <f t="shared" ref="J265" si="184">SUM(J258:J264)</f>
        <v>0</v>
      </c>
      <c r="K265" s="27"/>
      <c r="L265" s="21">
        <f t="shared" si="150"/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5">SUM(G266:G268)</f>
        <v>0</v>
      </c>
      <c r="H269" s="21">
        <f t="shared" ref="H269" si="186">SUM(H266:H268)</f>
        <v>0</v>
      </c>
      <c r="I269" s="21">
        <f t="shared" ref="I269" si="187">SUM(I266:I268)</f>
        <v>0</v>
      </c>
      <c r="J269" s="21">
        <f t="shared" ref="J269" si="188">SUM(J266:J268)</f>
        <v>0</v>
      </c>
      <c r="K269" s="27"/>
      <c r="L269" s="21">
        <f t="shared" ref="L269" ca="1" si="189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90">SUM(G270:G278)</f>
        <v>0</v>
      </c>
      <c r="H279" s="21">
        <f t="shared" ref="H279" si="191">SUM(H270:H278)</f>
        <v>0</v>
      </c>
      <c r="I279" s="21">
        <f t="shared" ref="I279" si="192">SUM(I270:I278)</f>
        <v>0</v>
      </c>
      <c r="J279" s="21">
        <f t="shared" ref="J279" si="193">SUM(J270:J278)</f>
        <v>0</v>
      </c>
      <c r="K279" s="27"/>
      <c r="L279" s="21">
        <f t="shared" ref="L279" ca="1" si="194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5">SUM(G280:G283)</f>
        <v>0</v>
      </c>
      <c r="H284" s="21">
        <f t="shared" ref="H284" si="196">SUM(H280:H283)</f>
        <v>0</v>
      </c>
      <c r="I284" s="21">
        <f t="shared" ref="I284" si="197">SUM(I280:I283)</f>
        <v>0</v>
      </c>
      <c r="J284" s="21">
        <f t="shared" ref="J284" si="198">SUM(J280:J283)</f>
        <v>0</v>
      </c>
      <c r="K284" s="27"/>
      <c r="L284" s="21">
        <f t="shared" ref="L284" ca="1" si="199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200">SUM(G285:G290)</f>
        <v>0</v>
      </c>
      <c r="H291" s="21">
        <f t="shared" ref="H291" si="201">SUM(H285:H290)</f>
        <v>0</v>
      </c>
      <c r="I291" s="21">
        <f t="shared" ref="I291" si="202">SUM(I285:I290)</f>
        <v>0</v>
      </c>
      <c r="J291" s="21">
        <f t="shared" ref="J291" si="203">SUM(J285:J290)</f>
        <v>0</v>
      </c>
      <c r="K291" s="27"/>
      <c r="L291" s="21">
        <f t="shared" ref="L291" ca="1" si="204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5">SUM(G292:G297)</f>
        <v>0</v>
      </c>
      <c r="H298" s="21">
        <f t="shared" ref="H298" si="206">SUM(H292:H297)</f>
        <v>0</v>
      </c>
      <c r="I298" s="21">
        <f t="shared" ref="I298" si="207">SUM(I292:I297)</f>
        <v>0</v>
      </c>
      <c r="J298" s="21">
        <f t="shared" ref="J298" si="208">SUM(J292:J297)</f>
        <v>0</v>
      </c>
      <c r="K298" s="27"/>
      <c r="L298" s="21">
        <f t="shared" ref="L298" ca="1" si="209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9" t="s">
        <v>4</v>
      </c>
      <c r="D299" s="70"/>
      <c r="E299" s="33"/>
      <c r="F299" s="34">
        <f>F265+F269+F279+F284+F291+F298</f>
        <v>0</v>
      </c>
      <c r="G299" s="34">
        <f t="shared" ref="G299" si="210">G265+G269+G279+G284+G291+G298</f>
        <v>0</v>
      </c>
      <c r="H299" s="34">
        <f t="shared" ref="H299" si="211">H265+H269+H279+H284+H291+H298</f>
        <v>0</v>
      </c>
      <c r="I299" s="34">
        <f t="shared" ref="I299" si="212">I265+I269+I279+I284+I291+I298</f>
        <v>0</v>
      </c>
      <c r="J299" s="34">
        <f t="shared" ref="J299" si="213">J265+J269+J279+J284+J291+J298</f>
        <v>0</v>
      </c>
      <c r="K299" s="35"/>
      <c r="L299" s="34">
        <f t="shared" ref="L299" ca="1" si="214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8" t="s">
        <v>21</v>
      </c>
      <c r="E300" s="61" t="s">
        <v>46</v>
      </c>
      <c r="F300" s="63">
        <v>100</v>
      </c>
      <c r="G300" s="63">
        <v>7.4</v>
      </c>
      <c r="H300" s="63">
        <v>10.9</v>
      </c>
      <c r="I300" s="65">
        <v>0.8</v>
      </c>
      <c r="J300" s="63">
        <v>108</v>
      </c>
      <c r="K300" s="67">
        <v>243</v>
      </c>
      <c r="L300" s="48">
        <v>36.659999999999997</v>
      </c>
    </row>
    <row r="301" spans="1:12" ht="14.4" x14ac:dyDescent="0.3">
      <c r="A301" s="25"/>
      <c r="B301" s="16"/>
      <c r="C301" s="11"/>
      <c r="D301" s="60" t="s">
        <v>21</v>
      </c>
      <c r="E301" s="62" t="s">
        <v>47</v>
      </c>
      <c r="F301" s="64">
        <v>185</v>
      </c>
      <c r="G301" s="64">
        <v>6.12</v>
      </c>
      <c r="H301" s="64">
        <v>5.4</v>
      </c>
      <c r="I301" s="66">
        <v>34.200000000000003</v>
      </c>
      <c r="J301" s="64">
        <v>224.4</v>
      </c>
      <c r="K301" s="60">
        <v>203</v>
      </c>
      <c r="L301" s="51">
        <v>7.2</v>
      </c>
    </row>
    <row r="302" spans="1:12" ht="14.4" x14ac:dyDescent="0.3">
      <c r="A302" s="25"/>
      <c r="B302" s="16"/>
      <c r="C302" s="11"/>
      <c r="D302" s="59" t="s">
        <v>22</v>
      </c>
      <c r="E302" s="62" t="s">
        <v>55</v>
      </c>
      <c r="F302" s="64">
        <v>200</v>
      </c>
      <c r="G302" s="64">
        <v>0.5</v>
      </c>
      <c r="H302" s="64">
        <v>0.02</v>
      </c>
      <c r="I302" s="66">
        <v>19.43</v>
      </c>
      <c r="J302" s="64">
        <v>79.92</v>
      </c>
      <c r="K302" s="60">
        <v>3</v>
      </c>
      <c r="L302" s="51">
        <v>2.59</v>
      </c>
    </row>
    <row r="303" spans="1:12" ht="14.4" x14ac:dyDescent="0.3">
      <c r="A303" s="25"/>
      <c r="B303" s="16"/>
      <c r="C303" s="11"/>
      <c r="D303" s="59" t="s">
        <v>32</v>
      </c>
      <c r="E303" s="62" t="s">
        <v>49</v>
      </c>
      <c r="F303" s="64">
        <v>30</v>
      </c>
      <c r="G303" s="64">
        <v>2</v>
      </c>
      <c r="H303" s="64">
        <v>0</v>
      </c>
      <c r="I303" s="66">
        <v>15</v>
      </c>
      <c r="J303" s="64">
        <v>71</v>
      </c>
      <c r="K303" s="60">
        <v>1</v>
      </c>
      <c r="L303" s="51">
        <v>2.63</v>
      </c>
    </row>
    <row r="304" spans="1:12" ht="14.4" x14ac:dyDescent="0.3">
      <c r="A304" s="25"/>
      <c r="B304" s="16"/>
      <c r="C304" s="11"/>
      <c r="D304" s="59" t="s">
        <v>33</v>
      </c>
      <c r="E304" s="62" t="s">
        <v>50</v>
      </c>
      <c r="F304" s="64">
        <v>20</v>
      </c>
      <c r="G304" s="64">
        <v>1</v>
      </c>
      <c r="H304" s="64">
        <v>0.2</v>
      </c>
      <c r="I304" s="66">
        <v>9</v>
      </c>
      <c r="J304" s="64">
        <v>44</v>
      </c>
      <c r="K304" s="60">
        <v>1</v>
      </c>
      <c r="L304" s="51">
        <v>1.69</v>
      </c>
    </row>
    <row r="305" spans="1:12" ht="14.4" x14ac:dyDescent="0.3">
      <c r="A305" s="25"/>
      <c r="B305" s="16"/>
      <c r="C305" s="11"/>
      <c r="D305" s="60" t="s">
        <v>27</v>
      </c>
      <c r="E305" s="62" t="s">
        <v>70</v>
      </c>
      <c r="F305" s="64">
        <v>60</v>
      </c>
      <c r="G305" s="64">
        <v>0.85</v>
      </c>
      <c r="H305" s="64">
        <v>3.05</v>
      </c>
      <c r="I305" s="66">
        <v>5.41</v>
      </c>
      <c r="J305" s="64">
        <v>52.44</v>
      </c>
      <c r="K305" s="60">
        <v>45</v>
      </c>
      <c r="L305" s="51">
        <v>1.76</v>
      </c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f>SUM(F300:F306)</f>
        <v>595</v>
      </c>
      <c r="G307" s="21">
        <f t="shared" ref="G307" si="215">SUM(G300:G306)</f>
        <v>17.87</v>
      </c>
      <c r="H307" s="21">
        <f t="shared" ref="H307" si="216">SUM(H300:H306)</f>
        <v>19.57</v>
      </c>
      <c r="I307" s="21">
        <f t="shared" ref="I307" si="217">SUM(I300:I306)</f>
        <v>83.84</v>
      </c>
      <c r="J307" s="21">
        <f t="shared" ref="J307" si="218">SUM(J300:J306)</f>
        <v>579.76</v>
      </c>
      <c r="K307" s="27"/>
      <c r="L307" s="21">
        <f t="shared" ref="L307:L349" si="219">SUM(L300:L306)</f>
        <v>52.53</v>
      </c>
    </row>
    <row r="308" spans="1:12" ht="14.4" x14ac:dyDescent="0.3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20">SUM(G308:G310)</f>
        <v>0</v>
      </c>
      <c r="H311" s="21">
        <f t="shared" ref="H311" si="221">SUM(H308:H310)</f>
        <v>0</v>
      </c>
      <c r="I311" s="21">
        <f t="shared" ref="I311" si="222">SUM(I308:I310)</f>
        <v>0</v>
      </c>
      <c r="J311" s="21">
        <f t="shared" ref="J311" si="223">SUM(J308:J310)</f>
        <v>0</v>
      </c>
      <c r="K311" s="27"/>
      <c r="L311" s="21">
        <f t="shared" ref="L311" ca="1" si="224">SUM(L308:L316)</f>
        <v>0</v>
      </c>
    </row>
    <row r="312" spans="1:12" ht="14.4" x14ac:dyDescent="0.3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5">SUM(G312:G320)</f>
        <v>0</v>
      </c>
      <c r="H321" s="21">
        <f t="shared" ref="H321" si="226">SUM(H312:H320)</f>
        <v>0</v>
      </c>
      <c r="I321" s="21">
        <f t="shared" ref="I321" si="227">SUM(I312:I320)</f>
        <v>0</v>
      </c>
      <c r="J321" s="21">
        <f t="shared" ref="J321" si="228">SUM(J312:J320)</f>
        <v>0</v>
      </c>
      <c r="K321" s="27"/>
      <c r="L321" s="21">
        <f t="shared" ref="L321" ca="1" si="229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30">SUM(G322:G325)</f>
        <v>0</v>
      </c>
      <c r="H326" s="21">
        <f t="shared" ref="H326" si="231">SUM(H322:H325)</f>
        <v>0</v>
      </c>
      <c r="I326" s="21">
        <f t="shared" ref="I326" si="232">SUM(I322:I325)</f>
        <v>0</v>
      </c>
      <c r="J326" s="21">
        <f t="shared" ref="J326" si="233">SUM(J322:J325)</f>
        <v>0</v>
      </c>
      <c r="K326" s="27"/>
      <c r="L326" s="21">
        <f t="shared" ref="L326" ca="1" si="234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5">SUM(G327:G332)</f>
        <v>0</v>
      </c>
      <c r="H333" s="21">
        <f t="shared" ref="H333" si="236">SUM(H327:H332)</f>
        <v>0</v>
      </c>
      <c r="I333" s="21">
        <f t="shared" ref="I333" si="237">SUM(I327:I332)</f>
        <v>0</v>
      </c>
      <c r="J333" s="21">
        <f t="shared" ref="J333" si="238">SUM(J327:J332)</f>
        <v>0</v>
      </c>
      <c r="K333" s="27"/>
      <c r="L333" s="21">
        <f t="shared" ref="L333" ca="1" si="239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40">SUM(G334:G339)</f>
        <v>0</v>
      </c>
      <c r="H340" s="21">
        <f t="shared" ref="H340" si="241">SUM(H334:H339)</f>
        <v>0</v>
      </c>
      <c r="I340" s="21">
        <f t="shared" ref="I340" si="242">SUM(I334:I339)</f>
        <v>0</v>
      </c>
      <c r="J340" s="21">
        <f t="shared" ref="J340" si="243">SUM(J334:J339)</f>
        <v>0</v>
      </c>
      <c r="K340" s="27"/>
      <c r="L340" s="21">
        <f t="shared" ref="L340" ca="1" si="244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9" t="s">
        <v>4</v>
      </c>
      <c r="D341" s="70"/>
      <c r="E341" s="33"/>
      <c r="F341" s="34">
        <f>F307+F311+F321+F326+F333+F340</f>
        <v>595</v>
      </c>
      <c r="G341" s="34">
        <f t="shared" ref="G341" si="245">G307+G311+G321+G326+G333+G340</f>
        <v>17.87</v>
      </c>
      <c r="H341" s="34">
        <f t="shared" ref="H341" si="246">H307+H311+H321+H326+H333+H340</f>
        <v>19.57</v>
      </c>
      <c r="I341" s="34">
        <f t="shared" ref="I341" si="247">I307+I311+I321+I326+I333+I340</f>
        <v>83.84</v>
      </c>
      <c r="J341" s="34">
        <f t="shared" ref="J341" si="248">J307+J311+J321+J326+J333+J340</f>
        <v>579.76</v>
      </c>
      <c r="K341" s="35"/>
      <c r="L341" s="34">
        <f t="shared" ref="L341" ca="1" si="249">L307+L311+L321+L326+L333+L340</f>
        <v>0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8" t="s">
        <v>21</v>
      </c>
      <c r="E342" s="61" t="s">
        <v>71</v>
      </c>
      <c r="F342" s="63">
        <v>230</v>
      </c>
      <c r="G342" s="63">
        <v>22.41</v>
      </c>
      <c r="H342" s="63">
        <v>25</v>
      </c>
      <c r="I342" s="65">
        <v>23</v>
      </c>
      <c r="J342" s="63">
        <v>351.11</v>
      </c>
      <c r="K342" s="67">
        <v>259</v>
      </c>
      <c r="L342" s="48">
        <v>40.11</v>
      </c>
    </row>
    <row r="343" spans="1:12" ht="14.4" x14ac:dyDescent="0.3">
      <c r="A343" s="15"/>
      <c r="B343" s="16"/>
      <c r="C343" s="11"/>
      <c r="D343" s="59" t="s">
        <v>22</v>
      </c>
      <c r="E343" s="62" t="s">
        <v>59</v>
      </c>
      <c r="F343" s="64">
        <v>217</v>
      </c>
      <c r="G343" s="64">
        <v>0.27</v>
      </c>
      <c r="H343" s="64">
        <v>0.06</v>
      </c>
      <c r="I343" s="66">
        <v>15.23</v>
      </c>
      <c r="J343" s="64">
        <v>63</v>
      </c>
      <c r="K343" s="60">
        <v>377</v>
      </c>
      <c r="L343" s="51">
        <v>2.99</v>
      </c>
    </row>
    <row r="344" spans="1:12" ht="14.4" x14ac:dyDescent="0.3">
      <c r="A344" s="15"/>
      <c r="B344" s="16"/>
      <c r="C344" s="11"/>
      <c r="D344" s="59" t="s">
        <v>32</v>
      </c>
      <c r="E344" s="62" t="s">
        <v>49</v>
      </c>
      <c r="F344" s="64">
        <v>30</v>
      </c>
      <c r="G344" s="64">
        <v>2</v>
      </c>
      <c r="H344" s="64">
        <v>0</v>
      </c>
      <c r="I344" s="66">
        <v>15</v>
      </c>
      <c r="J344" s="64">
        <v>71</v>
      </c>
      <c r="K344" s="60">
        <v>1</v>
      </c>
      <c r="L344" s="51">
        <v>2.63</v>
      </c>
    </row>
    <row r="345" spans="1:12" ht="14.4" x14ac:dyDescent="0.3">
      <c r="A345" s="15"/>
      <c r="B345" s="16"/>
      <c r="C345" s="11"/>
      <c r="D345" s="59" t="s">
        <v>33</v>
      </c>
      <c r="E345" s="62" t="s">
        <v>50</v>
      </c>
      <c r="F345" s="64">
        <v>20</v>
      </c>
      <c r="G345" s="64">
        <v>1</v>
      </c>
      <c r="H345" s="64">
        <v>0.2</v>
      </c>
      <c r="I345" s="66">
        <v>9</v>
      </c>
      <c r="J345" s="64">
        <v>44</v>
      </c>
      <c r="K345" s="60">
        <v>1</v>
      </c>
      <c r="L345" s="51">
        <v>1.69</v>
      </c>
    </row>
    <row r="346" spans="1:12" ht="14.4" x14ac:dyDescent="0.3">
      <c r="A346" s="15"/>
      <c r="B346" s="16"/>
      <c r="C346" s="11"/>
      <c r="D346" s="60" t="s">
        <v>24</v>
      </c>
      <c r="E346" s="62" t="s">
        <v>72</v>
      </c>
      <c r="F346" s="64">
        <v>80</v>
      </c>
      <c r="G346" s="64">
        <v>0.56000000000000005</v>
      </c>
      <c r="H346" s="64">
        <v>0.15</v>
      </c>
      <c r="I346" s="66">
        <v>15.23</v>
      </c>
      <c r="J346" s="64">
        <v>64</v>
      </c>
      <c r="K346" s="60">
        <v>338</v>
      </c>
      <c r="L346" s="51">
        <v>25.81</v>
      </c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f>SUM(F342:F348)</f>
        <v>577</v>
      </c>
      <c r="G349" s="21">
        <f t="shared" ref="G349" si="250">SUM(G342:G348)</f>
        <v>26.24</v>
      </c>
      <c r="H349" s="21">
        <f t="shared" ref="H349" si="251">SUM(H342:H348)</f>
        <v>25.409999999999997</v>
      </c>
      <c r="I349" s="21">
        <f t="shared" ref="I349" si="252">SUM(I342:I348)</f>
        <v>77.460000000000008</v>
      </c>
      <c r="J349" s="21">
        <f t="shared" ref="J349" si="253">SUM(J342:J348)</f>
        <v>593.11</v>
      </c>
      <c r="K349" s="27"/>
      <c r="L349" s="21">
        <f t="shared" si="219"/>
        <v>73.23</v>
      </c>
    </row>
    <row r="350" spans="1:12" ht="14.4" x14ac:dyDescent="0.3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54">SUM(G350:G352)</f>
        <v>0</v>
      </c>
      <c r="H353" s="21">
        <f t="shared" ref="H353" si="255">SUM(H350:H352)</f>
        <v>0</v>
      </c>
      <c r="I353" s="21">
        <f t="shared" ref="I353" si="256">SUM(I350:I352)</f>
        <v>0</v>
      </c>
      <c r="J353" s="21">
        <f t="shared" ref="J353" si="257">SUM(J350:J352)</f>
        <v>0</v>
      </c>
      <c r="K353" s="27"/>
      <c r="L353" s="21">
        <f t="shared" ref="L353" ca="1" si="258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9">SUM(G354:G362)</f>
        <v>0</v>
      </c>
      <c r="H363" s="21">
        <f t="shared" ref="H363" si="260">SUM(H354:H362)</f>
        <v>0</v>
      </c>
      <c r="I363" s="21">
        <f t="shared" ref="I363" si="261">SUM(I354:I362)</f>
        <v>0</v>
      </c>
      <c r="J363" s="21">
        <f t="shared" ref="J363" si="262">SUM(J354:J362)</f>
        <v>0</v>
      </c>
      <c r="K363" s="27"/>
      <c r="L363" s="21">
        <f t="shared" ref="L363" ca="1" si="263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64">SUM(G364:G367)</f>
        <v>0</v>
      </c>
      <c r="H368" s="21">
        <f t="shared" ref="H368" si="265">SUM(H364:H367)</f>
        <v>0</v>
      </c>
      <c r="I368" s="21">
        <f t="shared" ref="I368" si="266">SUM(I364:I367)</f>
        <v>0</v>
      </c>
      <c r="J368" s="21">
        <f t="shared" ref="J368" si="267">SUM(J364:J367)</f>
        <v>0</v>
      </c>
      <c r="K368" s="27"/>
      <c r="L368" s="21">
        <f t="shared" ref="L368" ca="1" si="268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9">SUM(G369:G374)</f>
        <v>0</v>
      </c>
      <c r="H375" s="21">
        <f t="shared" ref="H375" si="270">SUM(H369:H374)</f>
        <v>0</v>
      </c>
      <c r="I375" s="21">
        <f t="shared" ref="I375" si="271">SUM(I369:I374)</f>
        <v>0</v>
      </c>
      <c r="J375" s="21">
        <f t="shared" ref="J375" si="272">SUM(J369:J374)</f>
        <v>0</v>
      </c>
      <c r="K375" s="27"/>
      <c r="L375" s="21">
        <f t="shared" ref="L375" ca="1" si="273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74">SUM(G376:G381)</f>
        <v>0</v>
      </c>
      <c r="H382" s="21">
        <f t="shared" ref="H382" si="275">SUM(H376:H381)</f>
        <v>0</v>
      </c>
      <c r="I382" s="21">
        <f t="shared" ref="I382" si="276">SUM(I376:I381)</f>
        <v>0</v>
      </c>
      <c r="J382" s="21">
        <f t="shared" ref="J382" si="277">SUM(J376:J381)</f>
        <v>0</v>
      </c>
      <c r="K382" s="27"/>
      <c r="L382" s="21">
        <f t="shared" ref="L382" ca="1" si="278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9" t="s">
        <v>4</v>
      </c>
      <c r="D383" s="70"/>
      <c r="E383" s="33"/>
      <c r="F383" s="34">
        <f>F349+F353+F363+F368+F375+F382</f>
        <v>577</v>
      </c>
      <c r="G383" s="34">
        <f t="shared" ref="G383" si="279">G349+G353+G363+G368+G375+G382</f>
        <v>26.24</v>
      </c>
      <c r="H383" s="34">
        <f t="shared" ref="H383" si="280">H349+H353+H363+H368+H375+H382</f>
        <v>25.409999999999997</v>
      </c>
      <c r="I383" s="34">
        <f t="shared" ref="I383" si="281">I349+I353+I363+I368+I375+I382</f>
        <v>77.460000000000008</v>
      </c>
      <c r="J383" s="34">
        <f t="shared" ref="J383" si="282">J349+J353+J363+J368+J375+J382</f>
        <v>593.11</v>
      </c>
      <c r="K383" s="35"/>
      <c r="L383" s="34">
        <f t="shared" ref="L383" ca="1" si="283">L349+L353+L363+L368+L375+L382</f>
        <v>0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8" t="s">
        <v>21</v>
      </c>
      <c r="E384" s="61" t="s">
        <v>53</v>
      </c>
      <c r="F384" s="63">
        <v>90</v>
      </c>
      <c r="G384" s="63">
        <v>8.14</v>
      </c>
      <c r="H384" s="63">
        <v>9.0399999999999991</v>
      </c>
      <c r="I384" s="65">
        <v>10.3</v>
      </c>
      <c r="J384" s="63">
        <v>156</v>
      </c>
      <c r="K384" s="67">
        <v>279</v>
      </c>
      <c r="L384" s="48">
        <v>23.25</v>
      </c>
    </row>
    <row r="385" spans="1:12" ht="14.4" x14ac:dyDescent="0.3">
      <c r="A385" s="25"/>
      <c r="B385" s="16"/>
      <c r="C385" s="11"/>
      <c r="D385" s="60" t="s">
        <v>21</v>
      </c>
      <c r="E385" s="62" t="s">
        <v>54</v>
      </c>
      <c r="F385" s="64">
        <v>185</v>
      </c>
      <c r="G385" s="64">
        <v>7.8</v>
      </c>
      <c r="H385" s="64">
        <v>10.83</v>
      </c>
      <c r="I385" s="64">
        <v>40.799999999999997</v>
      </c>
      <c r="J385" s="68">
        <v>204</v>
      </c>
      <c r="K385" s="60">
        <v>171</v>
      </c>
      <c r="L385" s="51">
        <v>10.35</v>
      </c>
    </row>
    <row r="386" spans="1:12" ht="14.4" x14ac:dyDescent="0.3">
      <c r="A386" s="25"/>
      <c r="B386" s="16"/>
      <c r="C386" s="11"/>
      <c r="D386" s="59" t="s">
        <v>22</v>
      </c>
      <c r="E386" s="62" t="s">
        <v>62</v>
      </c>
      <c r="F386" s="64">
        <v>200</v>
      </c>
      <c r="G386" s="64">
        <v>1</v>
      </c>
      <c r="H386" s="64">
        <v>0.2</v>
      </c>
      <c r="I386" s="66">
        <v>20.2</v>
      </c>
      <c r="J386" s="64">
        <v>86</v>
      </c>
      <c r="K386" s="60">
        <v>389</v>
      </c>
      <c r="L386" s="51">
        <v>8.89</v>
      </c>
    </row>
    <row r="387" spans="1:12" ht="14.4" x14ac:dyDescent="0.3">
      <c r="A387" s="25"/>
      <c r="B387" s="16"/>
      <c r="C387" s="11"/>
      <c r="D387" s="59" t="s">
        <v>32</v>
      </c>
      <c r="E387" s="62" t="s">
        <v>49</v>
      </c>
      <c r="F387" s="64">
        <v>30</v>
      </c>
      <c r="G387" s="64">
        <v>2</v>
      </c>
      <c r="H387" s="64">
        <v>0</v>
      </c>
      <c r="I387" s="66">
        <v>15</v>
      </c>
      <c r="J387" s="64">
        <v>71</v>
      </c>
      <c r="K387" s="60">
        <v>1</v>
      </c>
      <c r="L387" s="51">
        <v>2.63</v>
      </c>
    </row>
    <row r="388" spans="1:12" ht="14.4" x14ac:dyDescent="0.3">
      <c r="A388" s="25"/>
      <c r="B388" s="16"/>
      <c r="C388" s="11"/>
      <c r="D388" s="59" t="s">
        <v>33</v>
      </c>
      <c r="E388" s="62" t="s">
        <v>50</v>
      </c>
      <c r="F388" s="64">
        <v>20</v>
      </c>
      <c r="G388" s="64">
        <v>1</v>
      </c>
      <c r="H388" s="64">
        <v>0.2</v>
      </c>
      <c r="I388" s="66">
        <v>9</v>
      </c>
      <c r="J388" s="64">
        <v>44</v>
      </c>
      <c r="K388" s="60">
        <v>1</v>
      </c>
      <c r="L388" s="51">
        <v>1.69</v>
      </c>
    </row>
    <row r="389" spans="1:12" ht="14.4" x14ac:dyDescent="0.3">
      <c r="A389" s="25"/>
      <c r="B389" s="16"/>
      <c r="C389" s="11"/>
      <c r="D389" s="60" t="s">
        <v>27</v>
      </c>
      <c r="E389" s="62" t="s">
        <v>56</v>
      </c>
      <c r="F389" s="64">
        <v>60</v>
      </c>
      <c r="G389" s="64">
        <v>1.29</v>
      </c>
      <c r="H389" s="64">
        <v>4.96</v>
      </c>
      <c r="I389" s="66">
        <v>7.12</v>
      </c>
      <c r="J389" s="64">
        <v>78.3</v>
      </c>
      <c r="K389" s="60">
        <v>25</v>
      </c>
      <c r="L389" s="51">
        <v>5.13</v>
      </c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f>SUM(F384:F390)</f>
        <v>585</v>
      </c>
      <c r="G391" s="21">
        <f t="shared" ref="G391" si="284">SUM(G384:G390)</f>
        <v>21.23</v>
      </c>
      <c r="H391" s="21">
        <f t="shared" ref="H391" si="285">SUM(H384:H390)</f>
        <v>25.229999999999997</v>
      </c>
      <c r="I391" s="21">
        <f t="shared" ref="I391" si="286">SUM(I384:I390)</f>
        <v>102.42</v>
      </c>
      <c r="J391" s="21">
        <f t="shared" ref="J391" si="287">SUM(J384:J390)</f>
        <v>639.29999999999995</v>
      </c>
      <c r="K391" s="27"/>
      <c r="L391" s="21">
        <f t="shared" ref="L391:L433" si="288">SUM(L384:L390)</f>
        <v>51.940000000000005</v>
      </c>
    </row>
    <row r="392" spans="1:12" ht="14.4" x14ac:dyDescent="0.3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9">SUM(G392:G394)</f>
        <v>0</v>
      </c>
      <c r="H395" s="21">
        <f t="shared" ref="H395" si="290">SUM(H392:H394)</f>
        <v>0</v>
      </c>
      <c r="I395" s="21">
        <f t="shared" ref="I395" si="291">SUM(I392:I394)</f>
        <v>0</v>
      </c>
      <c r="J395" s="21">
        <f t="shared" ref="J395" si="292">SUM(J392:J394)</f>
        <v>0</v>
      </c>
      <c r="K395" s="27"/>
      <c r="L395" s="21">
        <f t="shared" ref="L395" ca="1" si="293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94">SUM(G396:G404)</f>
        <v>0</v>
      </c>
      <c r="H405" s="21">
        <f t="shared" ref="H405" si="295">SUM(H396:H404)</f>
        <v>0</v>
      </c>
      <c r="I405" s="21">
        <f t="shared" ref="I405" si="296">SUM(I396:I404)</f>
        <v>0</v>
      </c>
      <c r="J405" s="21">
        <f t="shared" ref="J405" si="297">SUM(J396:J404)</f>
        <v>0</v>
      </c>
      <c r="K405" s="27"/>
      <c r="L405" s="21">
        <f t="shared" ref="L405" ca="1" si="298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9">SUM(G406:G409)</f>
        <v>0</v>
      </c>
      <c r="H410" s="21">
        <f t="shared" ref="H410" si="300">SUM(H406:H409)</f>
        <v>0</v>
      </c>
      <c r="I410" s="21">
        <f t="shared" ref="I410" si="301">SUM(I406:I409)</f>
        <v>0</v>
      </c>
      <c r="J410" s="21">
        <f t="shared" ref="J410" si="302">SUM(J406:J409)</f>
        <v>0</v>
      </c>
      <c r="K410" s="27"/>
      <c r="L410" s="21">
        <f t="shared" ref="L410" ca="1" si="303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304">SUM(G411:G416)</f>
        <v>0</v>
      </c>
      <c r="H417" s="21">
        <f t="shared" ref="H417" si="305">SUM(H411:H416)</f>
        <v>0</v>
      </c>
      <c r="I417" s="21">
        <f t="shared" ref="I417" si="306">SUM(I411:I416)</f>
        <v>0</v>
      </c>
      <c r="J417" s="21">
        <f t="shared" ref="J417" si="307">SUM(J411:J416)</f>
        <v>0</v>
      </c>
      <c r="K417" s="27"/>
      <c r="L417" s="21">
        <f t="shared" ref="L417" ca="1" si="308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9">SUM(G418:G423)</f>
        <v>0</v>
      </c>
      <c r="H424" s="21">
        <f t="shared" ref="H424" si="310">SUM(H418:H423)</f>
        <v>0</v>
      </c>
      <c r="I424" s="21">
        <f t="shared" ref="I424" si="311">SUM(I418:I423)</f>
        <v>0</v>
      </c>
      <c r="J424" s="21">
        <f t="shared" ref="J424" si="312">SUM(J418:J423)</f>
        <v>0</v>
      </c>
      <c r="K424" s="27"/>
      <c r="L424" s="21">
        <f t="shared" ref="L424" ca="1" si="313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9" t="s">
        <v>4</v>
      </c>
      <c r="D425" s="70"/>
      <c r="E425" s="33"/>
      <c r="F425" s="34">
        <f>F391+F395+F405+F410+F417+F424</f>
        <v>585</v>
      </c>
      <c r="G425" s="34">
        <f t="shared" ref="G425" si="314">G391+G395+G405+G410+G417+G424</f>
        <v>21.23</v>
      </c>
      <c r="H425" s="34">
        <f t="shared" ref="H425" si="315">H391+H395+H405+H410+H417+H424</f>
        <v>25.229999999999997</v>
      </c>
      <c r="I425" s="34">
        <f t="shared" ref="I425" si="316">I391+I395+I405+I410+I417+I424</f>
        <v>102.42</v>
      </c>
      <c r="J425" s="34">
        <f t="shared" ref="J425" si="317">J391+J395+J405+J410+J417+J424</f>
        <v>639.29999999999995</v>
      </c>
      <c r="K425" s="35"/>
      <c r="L425" s="34">
        <f t="shared" ref="L425" ca="1" si="318">L391+L395+L405+L410+L417+L424</f>
        <v>0</v>
      </c>
    </row>
    <row r="426" spans="1:12" ht="14.4" x14ac:dyDescent="0.3">
      <c r="A426" s="22">
        <v>2</v>
      </c>
      <c r="B426" s="23">
        <v>4</v>
      </c>
      <c r="C426" s="24" t="s">
        <v>20</v>
      </c>
      <c r="D426" s="58" t="s">
        <v>21</v>
      </c>
      <c r="E426" s="61" t="s">
        <v>73</v>
      </c>
      <c r="F426" s="63">
        <v>230</v>
      </c>
      <c r="G426" s="63">
        <v>17.55</v>
      </c>
      <c r="H426" s="63">
        <v>17.8</v>
      </c>
      <c r="I426" s="65">
        <v>34.299999999999997</v>
      </c>
      <c r="J426" s="63">
        <v>348.1</v>
      </c>
      <c r="K426" s="67">
        <v>291</v>
      </c>
      <c r="L426" s="48">
        <v>44.56</v>
      </c>
    </row>
    <row r="427" spans="1:12" ht="14.4" x14ac:dyDescent="0.3">
      <c r="A427" s="25"/>
      <c r="B427" s="16"/>
      <c r="C427" s="11"/>
      <c r="D427" s="59" t="s">
        <v>22</v>
      </c>
      <c r="E427" s="62" t="s">
        <v>48</v>
      </c>
      <c r="F427" s="64">
        <v>200</v>
      </c>
      <c r="G427" s="64">
        <v>0.2</v>
      </c>
      <c r="H427" s="64">
        <v>0</v>
      </c>
      <c r="I427" s="66">
        <v>5.0599999999999996</v>
      </c>
      <c r="J427" s="64">
        <v>21.04</v>
      </c>
      <c r="K427" s="60">
        <v>1</v>
      </c>
      <c r="L427" s="51">
        <v>0.84</v>
      </c>
    </row>
    <row r="428" spans="1:12" ht="14.4" x14ac:dyDescent="0.3">
      <c r="A428" s="25"/>
      <c r="B428" s="16"/>
      <c r="C428" s="11"/>
      <c r="D428" s="59" t="s">
        <v>32</v>
      </c>
      <c r="E428" s="62" t="s">
        <v>49</v>
      </c>
      <c r="F428" s="64">
        <v>30</v>
      </c>
      <c r="G428" s="64">
        <v>2</v>
      </c>
      <c r="H428" s="64">
        <v>0</v>
      </c>
      <c r="I428" s="66">
        <v>15</v>
      </c>
      <c r="J428" s="64">
        <v>71</v>
      </c>
      <c r="K428" s="60">
        <v>1</v>
      </c>
      <c r="L428" s="51">
        <v>2.63</v>
      </c>
    </row>
    <row r="429" spans="1:12" ht="14.4" x14ac:dyDescent="0.3">
      <c r="A429" s="25"/>
      <c r="B429" s="16"/>
      <c r="C429" s="11"/>
      <c r="D429" s="59" t="s">
        <v>33</v>
      </c>
      <c r="E429" s="62" t="s">
        <v>50</v>
      </c>
      <c r="F429" s="64">
        <v>20</v>
      </c>
      <c r="G429" s="64">
        <v>1</v>
      </c>
      <c r="H429" s="64">
        <v>0.2</v>
      </c>
      <c r="I429" s="66">
        <v>9</v>
      </c>
      <c r="J429" s="64">
        <v>44</v>
      </c>
      <c r="K429" s="60">
        <v>1</v>
      </c>
      <c r="L429" s="51">
        <v>1.69</v>
      </c>
    </row>
    <row r="430" spans="1:12" ht="14.4" x14ac:dyDescent="0.3">
      <c r="A430" s="25"/>
      <c r="B430" s="16"/>
      <c r="C430" s="11"/>
      <c r="D430" s="60" t="s">
        <v>24</v>
      </c>
      <c r="E430" s="62" t="s">
        <v>51</v>
      </c>
      <c r="F430" s="64">
        <v>100</v>
      </c>
      <c r="G430" s="64">
        <v>0.4</v>
      </c>
      <c r="H430" s="64">
        <v>0.4</v>
      </c>
      <c r="I430" s="66">
        <v>7.35</v>
      </c>
      <c r="J430" s="64">
        <v>47</v>
      </c>
      <c r="K430" s="60">
        <v>338</v>
      </c>
      <c r="L430" s="51">
        <v>7.24</v>
      </c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f>SUM(F426:F432)</f>
        <v>580</v>
      </c>
      <c r="G433" s="21">
        <f t="shared" ref="G433" si="319">SUM(G426:G432)</f>
        <v>21.15</v>
      </c>
      <c r="H433" s="21">
        <f t="shared" ref="H433" si="320">SUM(H426:H432)</f>
        <v>18.399999999999999</v>
      </c>
      <c r="I433" s="21">
        <f t="shared" ref="I433" si="321">SUM(I426:I432)</f>
        <v>70.709999999999994</v>
      </c>
      <c r="J433" s="21">
        <f t="shared" ref="J433" si="322">SUM(J426:J432)</f>
        <v>531.1400000000001</v>
      </c>
      <c r="K433" s="27"/>
      <c r="L433" s="21">
        <f t="shared" si="288"/>
        <v>56.960000000000008</v>
      </c>
    </row>
    <row r="434" spans="1:12" ht="14.4" x14ac:dyDescent="0.3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23">SUM(G434:G436)</f>
        <v>0</v>
      </c>
      <c r="H437" s="21">
        <f t="shared" ref="H437" si="324">SUM(H434:H436)</f>
        <v>0</v>
      </c>
      <c r="I437" s="21">
        <f t="shared" ref="I437" si="325">SUM(I434:I436)</f>
        <v>0</v>
      </c>
      <c r="J437" s="21">
        <f t="shared" ref="J437" si="326">SUM(J434:J436)</f>
        <v>0</v>
      </c>
      <c r="K437" s="27"/>
      <c r="L437" s="21">
        <f t="shared" ref="L437" ca="1" si="327">SUM(L434:L442)</f>
        <v>0</v>
      </c>
    </row>
    <row r="438" spans="1:12" ht="14.4" x14ac:dyDescent="0.3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8">SUM(G438:G446)</f>
        <v>0</v>
      </c>
      <c r="H447" s="21">
        <f t="shared" ref="H447" si="329">SUM(H438:H446)</f>
        <v>0</v>
      </c>
      <c r="I447" s="21">
        <f t="shared" ref="I447" si="330">SUM(I438:I446)</f>
        <v>0</v>
      </c>
      <c r="J447" s="21">
        <f t="shared" ref="J447" si="331">SUM(J438:J446)</f>
        <v>0</v>
      </c>
      <c r="K447" s="27"/>
      <c r="L447" s="21">
        <f t="shared" ref="L447" ca="1" si="33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33">SUM(G448:G451)</f>
        <v>0</v>
      </c>
      <c r="H452" s="21">
        <f t="shared" ref="H452" si="334">SUM(H448:H451)</f>
        <v>0</v>
      </c>
      <c r="I452" s="21">
        <f t="shared" ref="I452" si="335">SUM(I448:I451)</f>
        <v>0</v>
      </c>
      <c r="J452" s="21">
        <f t="shared" ref="J452" si="336">SUM(J448:J451)</f>
        <v>0</v>
      </c>
      <c r="K452" s="27"/>
      <c r="L452" s="21">
        <f t="shared" ref="L452" ca="1" si="33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8">SUM(G453:G458)</f>
        <v>0</v>
      </c>
      <c r="H459" s="21">
        <f t="shared" ref="H459" si="339">SUM(H453:H458)</f>
        <v>0</v>
      </c>
      <c r="I459" s="21">
        <f t="shared" ref="I459" si="340">SUM(I453:I458)</f>
        <v>0</v>
      </c>
      <c r="J459" s="21">
        <f t="shared" ref="J459" si="341">SUM(J453:J458)</f>
        <v>0</v>
      </c>
      <c r="K459" s="27"/>
      <c r="L459" s="21">
        <f t="shared" ref="L459" ca="1" si="34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43">SUM(G460:G465)</f>
        <v>0</v>
      </c>
      <c r="H466" s="21">
        <f t="shared" ref="H466" si="344">SUM(H460:H465)</f>
        <v>0</v>
      </c>
      <c r="I466" s="21">
        <f t="shared" ref="I466" si="345">SUM(I460:I465)</f>
        <v>0</v>
      </c>
      <c r="J466" s="21">
        <f t="shared" ref="J466" si="346">SUM(J460:J465)</f>
        <v>0</v>
      </c>
      <c r="K466" s="27"/>
      <c r="L466" s="21">
        <f t="shared" ref="L466" ca="1" si="34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9" t="s">
        <v>4</v>
      </c>
      <c r="D467" s="70"/>
      <c r="E467" s="33"/>
      <c r="F467" s="34">
        <f>F433+F437+F447+F452+F459+F466</f>
        <v>580</v>
      </c>
      <c r="G467" s="34">
        <f t="shared" ref="G467" si="348">G433+G437+G447+G452+G459+G466</f>
        <v>21.15</v>
      </c>
      <c r="H467" s="34">
        <f t="shared" ref="H467" si="349">H433+H437+H447+H452+H459+H466</f>
        <v>18.399999999999999</v>
      </c>
      <c r="I467" s="34">
        <f t="shared" ref="I467" si="350">I433+I437+I447+I452+I459+I466</f>
        <v>70.709999999999994</v>
      </c>
      <c r="J467" s="34">
        <f t="shared" ref="J467" si="351">J433+J437+J447+J452+J459+J466</f>
        <v>531.1400000000001</v>
      </c>
      <c r="K467" s="35"/>
      <c r="L467" s="34">
        <f t="shared" ref="L467" ca="1" si="352">L433+L437+L447+L452+L459+L466</f>
        <v>0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8" t="s">
        <v>21</v>
      </c>
      <c r="E468" s="61" t="s">
        <v>74</v>
      </c>
      <c r="F468" s="63">
        <v>90</v>
      </c>
      <c r="G468" s="63">
        <v>8.43</v>
      </c>
      <c r="H468" s="63">
        <v>10.33</v>
      </c>
      <c r="I468" s="65">
        <v>9.27</v>
      </c>
      <c r="J468" s="63">
        <v>165.4</v>
      </c>
      <c r="K468" s="67">
        <v>268</v>
      </c>
      <c r="L468" s="48">
        <v>27.16</v>
      </c>
    </row>
    <row r="469" spans="1:12" ht="14.4" x14ac:dyDescent="0.3">
      <c r="A469" s="25"/>
      <c r="B469" s="16"/>
      <c r="C469" s="11"/>
      <c r="D469" s="60" t="s">
        <v>21</v>
      </c>
      <c r="E469" s="62" t="s">
        <v>75</v>
      </c>
      <c r="F469" s="64">
        <v>185</v>
      </c>
      <c r="G469" s="64">
        <v>8.2100000000000009</v>
      </c>
      <c r="H469" s="64">
        <v>9.61</v>
      </c>
      <c r="I469" s="66">
        <v>48.1</v>
      </c>
      <c r="J469" s="64">
        <v>312</v>
      </c>
      <c r="K469" s="60">
        <v>171</v>
      </c>
      <c r="L469" s="51">
        <v>6.4</v>
      </c>
    </row>
    <row r="470" spans="1:12" ht="14.4" x14ac:dyDescent="0.3">
      <c r="A470" s="25"/>
      <c r="B470" s="16"/>
      <c r="C470" s="11"/>
      <c r="D470" s="59" t="s">
        <v>22</v>
      </c>
      <c r="E470" s="62" t="s">
        <v>55</v>
      </c>
      <c r="F470" s="64">
        <v>200</v>
      </c>
      <c r="G470" s="64">
        <v>0.5</v>
      </c>
      <c r="H470" s="64">
        <v>0.02</v>
      </c>
      <c r="I470" s="66">
        <v>19.43</v>
      </c>
      <c r="J470" s="64">
        <v>79.92</v>
      </c>
      <c r="K470" s="60">
        <v>3</v>
      </c>
      <c r="L470" s="51">
        <v>2.59</v>
      </c>
    </row>
    <row r="471" spans="1:12" ht="14.4" x14ac:dyDescent="0.3">
      <c r="A471" s="25"/>
      <c r="B471" s="16"/>
      <c r="C471" s="11"/>
      <c r="D471" s="59" t="s">
        <v>32</v>
      </c>
      <c r="E471" s="62" t="s">
        <v>49</v>
      </c>
      <c r="F471" s="64">
        <v>30</v>
      </c>
      <c r="G471" s="64">
        <v>2</v>
      </c>
      <c r="H471" s="64">
        <v>0</v>
      </c>
      <c r="I471" s="66">
        <v>15</v>
      </c>
      <c r="J471" s="64">
        <v>71</v>
      </c>
      <c r="K471" s="60">
        <v>1</v>
      </c>
      <c r="L471" s="51">
        <v>2.63</v>
      </c>
    </row>
    <row r="472" spans="1:12" ht="14.4" x14ac:dyDescent="0.3">
      <c r="A472" s="25"/>
      <c r="B472" s="16"/>
      <c r="C472" s="11"/>
      <c r="D472" s="59" t="s">
        <v>33</v>
      </c>
      <c r="E472" s="62" t="s">
        <v>50</v>
      </c>
      <c r="F472" s="64">
        <v>20</v>
      </c>
      <c r="G472" s="64">
        <v>1</v>
      </c>
      <c r="H472" s="64">
        <v>0.2</v>
      </c>
      <c r="I472" s="66">
        <v>9</v>
      </c>
      <c r="J472" s="64">
        <v>44</v>
      </c>
      <c r="K472" s="60">
        <v>1</v>
      </c>
      <c r="L472" s="51">
        <v>1.69</v>
      </c>
    </row>
    <row r="473" spans="1:12" ht="14.4" x14ac:dyDescent="0.3">
      <c r="A473" s="25"/>
      <c r="B473" s="16"/>
      <c r="C473" s="11"/>
      <c r="D473" s="60" t="s">
        <v>27</v>
      </c>
      <c r="E473" s="62" t="s">
        <v>76</v>
      </c>
      <c r="F473" s="64">
        <v>60</v>
      </c>
      <c r="G473" s="64">
        <v>1.2</v>
      </c>
      <c r="H473" s="64">
        <v>4.83</v>
      </c>
      <c r="I473" s="66">
        <v>4.24</v>
      </c>
      <c r="J473" s="64">
        <v>65.2</v>
      </c>
      <c r="K473" s="60">
        <v>473</v>
      </c>
      <c r="L473" s="51">
        <v>2.2200000000000002</v>
      </c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f>SUM(F468:F474)</f>
        <v>585</v>
      </c>
      <c r="G475" s="21">
        <f t="shared" ref="G475" si="353">SUM(G468:G474)</f>
        <v>21.34</v>
      </c>
      <c r="H475" s="21">
        <f t="shared" ref="H475" si="354">SUM(H468:H474)</f>
        <v>24.989999999999995</v>
      </c>
      <c r="I475" s="21">
        <f t="shared" ref="I475" si="355">SUM(I468:I474)</f>
        <v>105.04</v>
      </c>
      <c r="J475" s="21">
        <f t="shared" ref="J475" si="356">SUM(J468:J474)</f>
        <v>737.52</v>
      </c>
      <c r="K475" s="27"/>
      <c r="L475" s="21">
        <f t="shared" ref="L475:L517" si="357">SUM(L468:L474)</f>
        <v>42.690000000000005</v>
      </c>
    </row>
    <row r="476" spans="1:12" ht="14.4" x14ac:dyDescent="0.3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58">SUM(G476:G478)</f>
        <v>0</v>
      </c>
      <c r="H479" s="21">
        <f t="shared" ref="H479" si="359">SUM(H476:H478)</f>
        <v>0</v>
      </c>
      <c r="I479" s="21">
        <f t="shared" ref="I479" si="360">SUM(I476:I478)</f>
        <v>0</v>
      </c>
      <c r="J479" s="21">
        <f t="shared" ref="J479" si="361">SUM(J476:J478)</f>
        <v>0</v>
      </c>
      <c r="K479" s="27"/>
      <c r="L479" s="21">
        <f t="shared" ref="L479" ca="1" si="362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63">SUM(G480:G488)</f>
        <v>0</v>
      </c>
      <c r="H489" s="21">
        <f t="shared" ref="H489" si="364">SUM(H480:H488)</f>
        <v>0</v>
      </c>
      <c r="I489" s="21">
        <f t="shared" ref="I489" si="365">SUM(I480:I488)</f>
        <v>0</v>
      </c>
      <c r="J489" s="21">
        <f t="shared" ref="J489" si="366">SUM(J480:J488)</f>
        <v>0</v>
      </c>
      <c r="K489" s="27"/>
      <c r="L489" s="21">
        <f t="shared" ref="L489" ca="1" si="367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68">SUM(G490:G493)</f>
        <v>0</v>
      </c>
      <c r="H494" s="21">
        <f t="shared" ref="H494" si="369">SUM(H490:H493)</f>
        <v>0</v>
      </c>
      <c r="I494" s="21">
        <f t="shared" ref="I494" si="370">SUM(I490:I493)</f>
        <v>0</v>
      </c>
      <c r="J494" s="21">
        <f t="shared" ref="J494" si="371">SUM(J490:J493)</f>
        <v>0</v>
      </c>
      <c r="K494" s="27"/>
      <c r="L494" s="21">
        <f t="shared" ref="L494" ca="1" si="372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73">SUM(G495:G500)</f>
        <v>0</v>
      </c>
      <c r="H501" s="21">
        <f t="shared" ref="H501" si="374">SUM(H495:H500)</f>
        <v>0</v>
      </c>
      <c r="I501" s="21">
        <f t="shared" ref="I501" si="375">SUM(I495:I500)</f>
        <v>0</v>
      </c>
      <c r="J501" s="21">
        <f t="shared" ref="J501" si="376">SUM(J495:J500)</f>
        <v>0</v>
      </c>
      <c r="K501" s="27"/>
      <c r="L501" s="21">
        <f t="shared" ref="L501" ca="1" si="377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78">SUM(G502:G507)</f>
        <v>0</v>
      </c>
      <c r="H508" s="21">
        <f t="shared" ref="H508" si="379">SUM(H502:H507)</f>
        <v>0</v>
      </c>
      <c r="I508" s="21">
        <f t="shared" ref="I508" si="380">SUM(I502:I507)</f>
        <v>0</v>
      </c>
      <c r="J508" s="21">
        <f t="shared" ref="J508" si="381">SUM(J502:J507)</f>
        <v>0</v>
      </c>
      <c r="K508" s="27"/>
      <c r="L508" s="21">
        <f t="shared" ref="L508" ca="1" si="382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9" t="s">
        <v>4</v>
      </c>
      <c r="D509" s="70"/>
      <c r="E509" s="33"/>
      <c r="F509" s="34">
        <f>F475+F479+F489+F494+F501+F508</f>
        <v>585</v>
      </c>
      <c r="G509" s="34">
        <f t="shared" ref="G509" si="383">G475+G479+G489+G494+G501+G508</f>
        <v>21.34</v>
      </c>
      <c r="H509" s="34">
        <f t="shared" ref="H509" si="384">H475+H479+H489+H494+H501+H508</f>
        <v>24.989999999999995</v>
      </c>
      <c r="I509" s="34">
        <f t="shared" ref="I509" si="385">I475+I479+I489+I494+I501+I508</f>
        <v>105.04</v>
      </c>
      <c r="J509" s="34">
        <f t="shared" ref="J509" si="386">J475+J479+J489+J494+J501+J508</f>
        <v>737.52</v>
      </c>
      <c r="K509" s="35"/>
      <c r="L509" s="34">
        <f t="shared" ref="L509" ca="1" si="387">L475+L479+L489+L494+L501+L508</f>
        <v>0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8" t="s">
        <v>21</v>
      </c>
      <c r="E510" s="61" t="s">
        <v>77</v>
      </c>
      <c r="F510" s="63">
        <v>250</v>
      </c>
      <c r="G510" s="63">
        <v>21.81</v>
      </c>
      <c r="H510" s="63">
        <v>18.12</v>
      </c>
      <c r="I510" s="65">
        <v>35.89</v>
      </c>
      <c r="J510" s="63">
        <v>394.05</v>
      </c>
      <c r="K510" s="67">
        <v>20</v>
      </c>
      <c r="L510" s="48">
        <v>53.39</v>
      </c>
    </row>
    <row r="511" spans="1:12" ht="14.4" x14ac:dyDescent="0.3">
      <c r="A511" s="25"/>
      <c r="B511" s="16"/>
      <c r="C511" s="11"/>
      <c r="D511" s="59" t="s">
        <v>22</v>
      </c>
      <c r="E511" s="62" t="s">
        <v>48</v>
      </c>
      <c r="F511" s="64">
        <v>200</v>
      </c>
      <c r="G511" s="64">
        <v>0.2</v>
      </c>
      <c r="H511" s="64">
        <v>0</v>
      </c>
      <c r="I511" s="66">
        <v>5.0599999999999996</v>
      </c>
      <c r="J511" s="64">
        <v>21.04</v>
      </c>
      <c r="K511" s="60">
        <v>1</v>
      </c>
      <c r="L511" s="51">
        <v>0.84</v>
      </c>
    </row>
    <row r="512" spans="1:12" ht="14.4" x14ac:dyDescent="0.3">
      <c r="A512" s="25"/>
      <c r="B512" s="16"/>
      <c r="C512" s="11"/>
      <c r="D512" s="59" t="s">
        <v>32</v>
      </c>
      <c r="E512" s="62" t="s">
        <v>49</v>
      </c>
      <c r="F512" s="64">
        <v>30</v>
      </c>
      <c r="G512" s="64">
        <v>2</v>
      </c>
      <c r="H512" s="64">
        <v>0</v>
      </c>
      <c r="I512" s="66">
        <v>15</v>
      </c>
      <c r="J512" s="64">
        <v>71</v>
      </c>
      <c r="K512" s="60">
        <v>1</v>
      </c>
      <c r="L512" s="51">
        <v>2.63</v>
      </c>
    </row>
    <row r="513" spans="1:12" ht="14.4" x14ac:dyDescent="0.3">
      <c r="A513" s="25"/>
      <c r="B513" s="16"/>
      <c r="C513" s="11"/>
      <c r="D513" s="59" t="s">
        <v>33</v>
      </c>
      <c r="E513" s="62" t="s">
        <v>50</v>
      </c>
      <c r="F513" s="64">
        <v>20</v>
      </c>
      <c r="G513" s="64">
        <v>1</v>
      </c>
      <c r="H513" s="64">
        <v>0.2</v>
      </c>
      <c r="I513" s="66">
        <v>9</v>
      </c>
      <c r="J513" s="64">
        <v>44</v>
      </c>
      <c r="K513" s="60">
        <v>1</v>
      </c>
      <c r="L513" s="51">
        <v>1.69</v>
      </c>
    </row>
    <row r="514" spans="1:12" ht="14.4" x14ac:dyDescent="0.3">
      <c r="A514" s="25"/>
      <c r="B514" s="16"/>
      <c r="C514" s="11"/>
      <c r="D514" s="60" t="s">
        <v>27</v>
      </c>
      <c r="E514" s="62" t="s">
        <v>69</v>
      </c>
      <c r="F514" s="64">
        <v>60</v>
      </c>
      <c r="G514" s="64">
        <v>5.34</v>
      </c>
      <c r="H514" s="64">
        <v>5.4</v>
      </c>
      <c r="I514" s="66">
        <v>10.8</v>
      </c>
      <c r="J514" s="64">
        <v>33</v>
      </c>
      <c r="K514" s="60">
        <v>65</v>
      </c>
      <c r="L514" s="51">
        <v>3.76</v>
      </c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f>SUM(F510:F516)</f>
        <v>560</v>
      </c>
      <c r="G517" s="21">
        <f t="shared" ref="G517" si="388">SUM(G510:G516)</f>
        <v>30.349999999999998</v>
      </c>
      <c r="H517" s="21">
        <f t="shared" ref="H517" si="389">SUM(H510:H516)</f>
        <v>23.72</v>
      </c>
      <c r="I517" s="21">
        <f t="shared" ref="I517" si="390">SUM(I510:I516)</f>
        <v>75.75</v>
      </c>
      <c r="J517" s="21">
        <f t="shared" ref="J517" si="391">SUM(J510:J516)</f>
        <v>563.09</v>
      </c>
      <c r="K517" s="27"/>
      <c r="L517" s="21">
        <f t="shared" si="357"/>
        <v>62.31</v>
      </c>
    </row>
    <row r="518" spans="1:12" ht="14.4" x14ac:dyDescent="0.3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92">SUM(G518:G520)</f>
        <v>0</v>
      </c>
      <c r="H521" s="21">
        <f t="shared" ref="H521" si="393">SUM(H518:H520)</f>
        <v>0</v>
      </c>
      <c r="I521" s="21">
        <f t="shared" ref="I521" si="394">SUM(I518:I520)</f>
        <v>0</v>
      </c>
      <c r="J521" s="21">
        <f t="shared" ref="J521" si="395">SUM(J518:J520)</f>
        <v>0</v>
      </c>
      <c r="K521" s="27"/>
      <c r="L521" s="21">
        <f t="shared" ref="L521" ca="1" si="396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97">SUM(G522:G530)</f>
        <v>0</v>
      </c>
      <c r="H531" s="21">
        <f t="shared" ref="H531" si="398">SUM(H522:H530)</f>
        <v>0</v>
      </c>
      <c r="I531" s="21">
        <f t="shared" ref="I531" si="399">SUM(I522:I530)</f>
        <v>0</v>
      </c>
      <c r="J531" s="21">
        <f t="shared" ref="J531" si="400">SUM(J522:J530)</f>
        <v>0</v>
      </c>
      <c r="K531" s="27"/>
      <c r="L531" s="21">
        <f t="shared" ref="L531" ca="1" si="401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402">SUM(G532:G535)</f>
        <v>0</v>
      </c>
      <c r="H536" s="21">
        <f t="shared" ref="H536" si="403">SUM(H532:H535)</f>
        <v>0</v>
      </c>
      <c r="I536" s="21">
        <f t="shared" ref="I536" si="404">SUM(I532:I535)</f>
        <v>0</v>
      </c>
      <c r="J536" s="21">
        <f t="shared" ref="J536" si="405">SUM(J532:J535)</f>
        <v>0</v>
      </c>
      <c r="K536" s="27"/>
      <c r="L536" s="21">
        <f t="shared" ref="L536" ca="1" si="406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407">SUM(G537:G542)</f>
        <v>0</v>
      </c>
      <c r="H543" s="21">
        <f t="shared" ref="H543" si="408">SUM(H537:H542)</f>
        <v>0</v>
      </c>
      <c r="I543" s="21">
        <f t="shared" ref="I543" si="409">SUM(I537:I542)</f>
        <v>0</v>
      </c>
      <c r="J543" s="21">
        <f t="shared" ref="J543" si="410">SUM(J537:J542)</f>
        <v>0</v>
      </c>
      <c r="K543" s="27"/>
      <c r="L543" s="21">
        <f t="shared" ref="L543" ca="1" si="411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12">SUM(G544:G549)</f>
        <v>0</v>
      </c>
      <c r="H550" s="21">
        <f t="shared" ref="H550" si="413">SUM(H544:H549)</f>
        <v>0</v>
      </c>
      <c r="I550" s="21">
        <f t="shared" ref="I550" si="414">SUM(I544:I549)</f>
        <v>0</v>
      </c>
      <c r="J550" s="21">
        <f t="shared" ref="J550" si="415">SUM(J544:J549)</f>
        <v>0</v>
      </c>
      <c r="K550" s="27"/>
      <c r="L550" s="21">
        <f t="shared" ref="L550" ca="1" si="416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9" t="s">
        <v>4</v>
      </c>
      <c r="D551" s="70"/>
      <c r="E551" s="33"/>
      <c r="F551" s="34">
        <f>F517+F521+F531+F536+F543+F550</f>
        <v>560</v>
      </c>
      <c r="G551" s="34">
        <f t="shared" ref="G551" si="417">G517+G521+G531+G536+G543+G550</f>
        <v>30.349999999999998</v>
      </c>
      <c r="H551" s="34">
        <f t="shared" ref="H551" si="418">H517+H521+H531+H536+H543+H550</f>
        <v>23.72</v>
      </c>
      <c r="I551" s="34">
        <f t="shared" ref="I551" si="419">I517+I521+I531+I536+I543+I550</f>
        <v>75.75</v>
      </c>
      <c r="J551" s="34">
        <f t="shared" ref="J551" si="420">J517+J521+J531+J536+J543+J550</f>
        <v>563.09</v>
      </c>
      <c r="K551" s="35"/>
      <c r="L551" s="34">
        <f t="shared" ref="L551" ca="1" si="421">L517+L521+L531+L536+L543+L550</f>
        <v>0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22">SUM(G552:G558)</f>
        <v>0</v>
      </c>
      <c r="H559" s="21">
        <f t="shared" ref="H559" si="423">SUM(H552:H558)</f>
        <v>0</v>
      </c>
      <c r="I559" s="21">
        <f t="shared" ref="I559" si="424">SUM(I552:I558)</f>
        <v>0</v>
      </c>
      <c r="J559" s="21">
        <f t="shared" ref="J559" si="425">SUM(J552:J558)</f>
        <v>0</v>
      </c>
      <c r="K559" s="27"/>
      <c r="L559" s="21">
        <f t="shared" ref="L559" si="426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27">SUM(G560:G562)</f>
        <v>0</v>
      </c>
      <c r="H563" s="21">
        <f t="shared" ref="H563" si="428">SUM(H560:H562)</f>
        <v>0</v>
      </c>
      <c r="I563" s="21">
        <f t="shared" ref="I563" si="429">SUM(I560:I562)</f>
        <v>0</v>
      </c>
      <c r="J563" s="21">
        <f t="shared" ref="J563" si="430">SUM(J560:J562)</f>
        <v>0</v>
      </c>
      <c r="K563" s="27"/>
      <c r="L563" s="21">
        <f t="shared" ref="L563" ca="1" si="431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32">SUM(G564:G572)</f>
        <v>0</v>
      </c>
      <c r="H573" s="21">
        <f t="shared" ref="H573" si="433">SUM(H564:H572)</f>
        <v>0</v>
      </c>
      <c r="I573" s="21">
        <f t="shared" ref="I573" si="434">SUM(I564:I572)</f>
        <v>0</v>
      </c>
      <c r="J573" s="21">
        <f t="shared" ref="J573" si="435">SUM(J564:J572)</f>
        <v>0</v>
      </c>
      <c r="K573" s="27"/>
      <c r="L573" s="21">
        <f t="shared" ref="L573" ca="1" si="436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37">SUM(G574:G577)</f>
        <v>0</v>
      </c>
      <c r="H578" s="21">
        <f t="shared" ref="H578" si="438">SUM(H574:H577)</f>
        <v>0</v>
      </c>
      <c r="I578" s="21">
        <f t="shared" ref="I578" si="439">SUM(I574:I577)</f>
        <v>0</v>
      </c>
      <c r="J578" s="21">
        <f t="shared" ref="J578" si="440">SUM(J574:J577)</f>
        <v>0</v>
      </c>
      <c r="K578" s="27"/>
      <c r="L578" s="21">
        <f t="shared" ref="L578" ca="1" si="441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42">SUM(G579:G584)</f>
        <v>0</v>
      </c>
      <c r="H585" s="21">
        <f t="shared" ref="H585" si="443">SUM(H579:H584)</f>
        <v>0</v>
      </c>
      <c r="I585" s="21">
        <f t="shared" ref="I585" si="444">SUM(I579:I584)</f>
        <v>0</v>
      </c>
      <c r="J585" s="21">
        <f t="shared" ref="J585" si="445">SUM(J579:J584)</f>
        <v>0</v>
      </c>
      <c r="K585" s="27"/>
      <c r="L585" s="21">
        <f t="shared" ref="L585" ca="1" si="446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47">SUM(G586:G591)</f>
        <v>0</v>
      </c>
      <c r="H592" s="21">
        <f t="shared" ref="H592" si="448">SUM(H586:H591)</f>
        <v>0</v>
      </c>
      <c r="I592" s="21">
        <f t="shared" ref="I592" si="449">SUM(I586:I591)</f>
        <v>0</v>
      </c>
      <c r="J592" s="21">
        <f t="shared" ref="J592" si="450">SUM(J586:J591)</f>
        <v>0</v>
      </c>
      <c r="K592" s="27"/>
      <c r="L592" s="21">
        <f t="shared" ref="L592" ca="1" si="451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74" t="s">
        <v>4</v>
      </c>
      <c r="D593" s="75"/>
      <c r="E593" s="39"/>
      <c r="F593" s="40">
        <f>F559+F563+F573+F578+F585+F592</f>
        <v>0</v>
      </c>
      <c r="G593" s="40">
        <f t="shared" ref="G593" si="452">G559+G563+G573+G578+G585+G592</f>
        <v>0</v>
      </c>
      <c r="H593" s="40">
        <f t="shared" ref="H593" si="453">H559+H563+H573+H578+H585+H592</f>
        <v>0</v>
      </c>
      <c r="I593" s="40">
        <f t="shared" ref="I593" si="454">I559+I563+I573+I578+I585+I592</f>
        <v>0</v>
      </c>
      <c r="J593" s="40">
        <f t="shared" ref="J593" si="455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76" t="s">
        <v>5</v>
      </c>
      <c r="D594" s="76"/>
      <c r="E594" s="76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579.08333333333337</v>
      </c>
      <c r="G594" s="42">
        <f t="shared" ref="G594:J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22.498333333333335</v>
      </c>
      <c r="H594" s="42">
        <f t="shared" si="456"/>
        <v>23.647333333333325</v>
      </c>
      <c r="I594" s="42">
        <f t="shared" si="456"/>
        <v>85.432000000000002</v>
      </c>
      <c r="J594" s="42">
        <f t="shared" si="456"/>
        <v>612.54416666666668</v>
      </c>
      <c r="K594" s="42"/>
      <c r="L594" s="42">
        <f>(L517+L475+L433+L391+L349+L307+L223+L181+L139+L97+L55+L13)/12</f>
        <v>58.550000000000004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2024-09-18T12:55:41Z</dcterms:modified>
</cp:coreProperties>
</file>