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J556" i="1" l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L523" i="1"/>
  <c r="J523" i="1"/>
  <c r="I523" i="1"/>
  <c r="H523" i="1"/>
  <c r="G523" i="1"/>
  <c r="G557" i="1" s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J481" i="1"/>
  <c r="I481" i="1"/>
  <c r="H481" i="1"/>
  <c r="G481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L438" i="1"/>
  <c r="J438" i="1"/>
  <c r="I438" i="1"/>
  <c r="H438" i="1"/>
  <c r="H472" i="1" s="1"/>
  <c r="G438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F430" i="1" s="1"/>
  <c r="B397" i="1"/>
  <c r="A397" i="1"/>
  <c r="J396" i="1"/>
  <c r="I396" i="1"/>
  <c r="H396" i="1"/>
  <c r="G396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J353" i="1"/>
  <c r="I353" i="1"/>
  <c r="H353" i="1"/>
  <c r="G353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J311" i="1"/>
  <c r="J345" i="1" s="1"/>
  <c r="I311" i="1"/>
  <c r="H311" i="1"/>
  <c r="G311" i="1"/>
  <c r="F345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I303" i="1" s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L226" i="1"/>
  <c r="J226" i="1"/>
  <c r="I226" i="1"/>
  <c r="H226" i="1"/>
  <c r="H260" i="1" s="1"/>
  <c r="G226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F218" i="1" s="1"/>
  <c r="B185" i="1"/>
  <c r="A185" i="1"/>
  <c r="J184" i="1"/>
  <c r="I184" i="1"/>
  <c r="H184" i="1"/>
  <c r="G184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J141" i="1"/>
  <c r="I141" i="1"/>
  <c r="H141" i="1"/>
  <c r="G141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J98" i="1"/>
  <c r="J132" i="1" s="1"/>
  <c r="I98" i="1"/>
  <c r="H98" i="1"/>
  <c r="G98" i="1"/>
  <c r="F132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F89" i="1" s="1"/>
  <c r="B60" i="1"/>
  <c r="A60" i="1"/>
  <c r="J59" i="1"/>
  <c r="I59" i="1"/>
  <c r="H59" i="1"/>
  <c r="G59" i="1"/>
  <c r="F59" i="1"/>
  <c r="B56" i="1"/>
  <c r="A56" i="1"/>
  <c r="J55" i="1"/>
  <c r="I55" i="1"/>
  <c r="H55" i="1"/>
  <c r="H89" i="1" s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J13" i="1"/>
  <c r="I13" i="1"/>
  <c r="H13" i="1"/>
  <c r="G13" i="1"/>
  <c r="F260" i="1" l="1"/>
  <c r="F557" i="1"/>
  <c r="J47" i="1"/>
  <c r="H175" i="1"/>
  <c r="F175" i="1"/>
  <c r="J218" i="1"/>
  <c r="H387" i="1"/>
  <c r="F387" i="1"/>
  <c r="J430" i="1"/>
  <c r="F472" i="1"/>
  <c r="I515" i="1"/>
  <c r="F515" i="1"/>
  <c r="G47" i="1"/>
  <c r="I89" i="1"/>
  <c r="G132" i="1"/>
  <c r="I175" i="1"/>
  <c r="G218" i="1"/>
  <c r="I260" i="1"/>
  <c r="F303" i="1"/>
  <c r="J303" i="1"/>
  <c r="G345" i="1"/>
  <c r="I387" i="1"/>
  <c r="G430" i="1"/>
  <c r="I472" i="1"/>
  <c r="J515" i="1"/>
  <c r="H557" i="1"/>
  <c r="F599" i="1"/>
  <c r="J599" i="1"/>
  <c r="I599" i="1"/>
  <c r="H47" i="1"/>
  <c r="J89" i="1"/>
  <c r="H132" i="1"/>
  <c r="J175" i="1"/>
  <c r="H218" i="1"/>
  <c r="J260" i="1"/>
  <c r="G303" i="1"/>
  <c r="H345" i="1"/>
  <c r="J387" i="1"/>
  <c r="H430" i="1"/>
  <c r="J472" i="1"/>
  <c r="G515" i="1"/>
  <c r="I557" i="1"/>
  <c r="G599" i="1"/>
  <c r="I47" i="1"/>
  <c r="G89" i="1"/>
  <c r="I132" i="1"/>
  <c r="G175" i="1"/>
  <c r="I218" i="1"/>
  <c r="G260" i="1"/>
  <c r="H303" i="1"/>
  <c r="I345" i="1"/>
  <c r="G387" i="1"/>
  <c r="I430" i="1"/>
  <c r="G472" i="1"/>
  <c r="H515" i="1"/>
  <c r="J557" i="1"/>
  <c r="H599" i="1"/>
  <c r="J600" i="1"/>
  <c r="I600" i="1" l="1"/>
  <c r="H600" i="1"/>
  <c r="F600" i="1"/>
  <c r="G600" i="1"/>
  <c r="L32" i="1"/>
  <c r="L27" i="1"/>
  <c r="L325" i="1"/>
  <c r="L330" i="1"/>
  <c r="L495" i="1"/>
  <c r="L500" i="1"/>
  <c r="L452" i="1"/>
  <c r="L457" i="1"/>
  <c r="L69" i="1"/>
  <c r="L74" i="1"/>
  <c r="L471" i="1"/>
  <c r="L288" i="1"/>
  <c r="L283" i="1"/>
  <c r="L117" i="1"/>
  <c r="L112" i="1"/>
  <c r="L240" i="1"/>
  <c r="L245" i="1"/>
  <c r="L584" i="1"/>
  <c r="L579" i="1"/>
  <c r="L557" i="1"/>
  <c r="L527" i="1"/>
  <c r="L599" i="1"/>
  <c r="L569" i="1"/>
  <c r="L415" i="1"/>
  <c r="L410" i="1"/>
  <c r="L367" i="1"/>
  <c r="L372" i="1"/>
  <c r="L537" i="1"/>
  <c r="L542" i="1"/>
  <c r="L203" i="1"/>
  <c r="L198" i="1"/>
  <c r="L160" i="1"/>
  <c r="L155" i="1"/>
  <c r="L344" i="1"/>
  <c r="L59" i="1"/>
  <c r="L131" i="1"/>
  <c r="L259" i="1"/>
  <c r="L386" i="1"/>
  <c r="L81" i="1"/>
  <c r="L17" i="1"/>
  <c r="L591" i="1"/>
  <c r="L442" i="1"/>
  <c r="L188" i="1"/>
  <c r="L167" i="1"/>
  <c r="L124" i="1"/>
  <c r="L302" i="1"/>
  <c r="L422" i="1"/>
  <c r="L507" i="1"/>
  <c r="L549" i="1"/>
  <c r="L400" i="1"/>
  <c r="L514" i="1"/>
  <c r="L210" i="1"/>
  <c r="L315" i="1"/>
  <c r="L556" i="1"/>
  <c r="L464" i="1"/>
  <c r="L174" i="1"/>
  <c r="L379" i="1"/>
  <c r="L357" i="1"/>
  <c r="L46" i="1"/>
  <c r="L429" i="1"/>
  <c r="L252" i="1"/>
  <c r="L39" i="1"/>
  <c r="L598" i="1"/>
  <c r="L485" i="1"/>
  <c r="L515" i="1"/>
  <c r="L600" i="1"/>
  <c r="L88" i="1"/>
  <c r="L295" i="1"/>
  <c r="L337" i="1"/>
  <c r="L102" i="1"/>
  <c r="L273" i="1"/>
  <c r="L230" i="1"/>
  <c r="L145" i="1"/>
  <c r="L217" i="1"/>
</calcChain>
</file>

<file path=xl/sharedStrings.xml><?xml version="1.0" encoding="utf-8"?>
<sst xmlns="http://schemas.openxmlformats.org/spreadsheetml/2006/main" count="665" uniqueCount="108">
  <si>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</si>
  <si>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</si>
  <si>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</si>
  <si>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</si>
  <si>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</si>
  <si>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</si>
  <si>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</si>
  <si>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</si>
  <si>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</si>
  <si>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</si>
  <si>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</si>
  <si>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</si>
  <si>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</si>
  <si>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</si>
  <si>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</si>
  <si>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</si>
  <si>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</si>
  <si>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</si>
  <si>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</si>
  <si>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</si>
  <si>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</si>
  <si>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</si>
  <si>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</si>
  <si>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</si>
  <si>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</si>
  <si>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</si>
  <si>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</si>
  <si>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</si>
  <si>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</si>
  <si>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</si>
  <si>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</si>
  <si>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</si>
  <si>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</si>
  <si>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</si>
  <si>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</si>
  <si>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</si>
  <si>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</si>
  <si>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</si>
  <si>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</si>
  <si>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</si>
  <si>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</si>
  <si>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</si>
  <si>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</si>
  <si>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</si>
  <si>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</si>
  <si>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</si>
  <si>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</si>
  <si>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</si>
  <si>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</si>
  <si>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</si>
  <si>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</si>
  <si>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Печенье</t>
  </si>
  <si>
    <t>Хлеб ржаной</t>
  </si>
  <si>
    <t>Хим.состав и калорийность российских продуктов питания, табл.6 стр.144, 2012 Дели+</t>
  </si>
  <si>
    <t>Плоды и ягоды свежие (апельсин)</t>
  </si>
  <si>
    <t>Хим.состав и калорийность российских продуктов питания, табл.9 стр.186,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</si>
  <si>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</si>
  <si>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</si>
  <si>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</si>
  <si>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</si>
  <si>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</si>
  <si>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</si>
  <si>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</si>
  <si>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</si>
  <si>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</si>
  <si>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</si>
  <si>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</si>
  <si>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</si>
  <si>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</si>
  <si>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</si>
  <si>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Салат из белокочанной капусты</t>
  </si>
  <si>
    <t>Рыба тушенная в томате с овощами</t>
  </si>
  <si>
    <t>Пюре картофельное</t>
  </si>
  <si>
    <t>Компот из свежих яблок</t>
  </si>
  <si>
    <t>Салат из моркови с сахаром</t>
  </si>
  <si>
    <t>Котлеты говяжьи</t>
  </si>
  <si>
    <t>Чай с мармеладом</t>
  </si>
  <si>
    <t>Плоды и ягоды свежие (яблоки)</t>
  </si>
  <si>
    <t>Хим.состав и калорийность российских продуктов питания, табл.9 стр.184, 2012 Дели+</t>
  </si>
  <si>
    <t>Жаркое по-домашнему с куриной грудкой</t>
  </si>
  <si>
    <t>50/150</t>
  </si>
  <si>
    <t>ТТК</t>
  </si>
  <si>
    <t>Кофейный напиток с молоком</t>
  </si>
  <si>
    <t>Птица запеченная</t>
  </si>
  <si>
    <t>150/3</t>
  </si>
  <si>
    <t>Чай с сахаром, с яблоком</t>
  </si>
  <si>
    <t>180/10/10</t>
  </si>
  <si>
    <t>Бутерброд с маслом сливочным и сыром</t>
  </si>
  <si>
    <t>Овощи тушеные с мясом</t>
  </si>
  <si>
    <t>143, 241</t>
  </si>
  <si>
    <t>Чай "Витаминный" с ягодами</t>
  </si>
  <si>
    <t>промышленного выпуска</t>
  </si>
  <si>
    <t>Котлеты из мяса кур</t>
  </si>
  <si>
    <t>Пюре картофельное с маслом сливочным</t>
  </si>
  <si>
    <t>Тефтели мясные в сметанно-томатном соусе</t>
  </si>
  <si>
    <t>60/40</t>
  </si>
  <si>
    <t>279, 331</t>
  </si>
  <si>
    <t>Напиток из свежих фруктов</t>
  </si>
  <si>
    <t>Салат из свежей капусты с морковью</t>
  </si>
  <si>
    <t>Плов из говядины с рисом</t>
  </si>
  <si>
    <t>Биточки рыбные в сметанном соусе</t>
  </si>
  <si>
    <t>80/20</t>
  </si>
  <si>
    <t>234, 330</t>
  </si>
  <si>
    <t>Картофель запеченный дольками</t>
  </si>
  <si>
    <t>Какао с молоком</t>
  </si>
  <si>
    <t>Директор</t>
  </si>
  <si>
    <t>МБОУ "Чепчуговская  СОШ"</t>
  </si>
  <si>
    <t>Гильфанов К.Ш.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</si>
</sst>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19" sqref="O51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106</v>
      </c>
      <c r="D1" s="62"/>
      <c r="E1" s="62"/>
      <c r="F1" s="13" t="s">
        <v>16</v>
      </c>
      <c r="G1" s="2" t="s">
        <v>17</v>
      </c>
      <c r="H1" s="63" t="s">
        <v>105</v>
      </c>
      <c r="I1" s="63"/>
      <c r="J1" s="63"/>
      <c r="K1" s="63"/>
    </row>
    <row r="2" spans="1:12" ht="18" x14ac:dyDescent="0.2">
      <c r="A2" s="43" t="s">
        <v>6</v>
      </c>
      <c r="C2" s="2"/>
      <c r="G2" s="2" t="s">
        <v>18</v>
      </c>
      <c r="H2" s="63" t="s">
        <v>107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 t="s">
        <v>48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/>
    </row>
    <row r="7" spans="1:12" ht="15" x14ac:dyDescent="0.25">
      <c r="A7" s="25"/>
      <c r="B7" s="16"/>
      <c r="C7" s="11"/>
      <c r="D7" s="5" t="s">
        <v>21</v>
      </c>
      <c r="E7" s="50" t="s">
        <v>46</v>
      </c>
      <c r="F7" s="51">
        <v>90</v>
      </c>
      <c r="G7" s="51">
        <v>8.15</v>
      </c>
      <c r="H7" s="51">
        <v>10.5</v>
      </c>
      <c r="I7" s="51">
        <v>8.1</v>
      </c>
      <c r="J7" s="51">
        <v>199.57</v>
      </c>
      <c r="K7" s="52">
        <v>271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3" x14ac:dyDescent="0.25">
      <c r="A9" s="25"/>
      <c r="B9" s="16"/>
      <c r="C9" s="11"/>
      <c r="D9" s="7" t="s">
        <v>23</v>
      </c>
      <c r="E9" s="50" t="s">
        <v>52</v>
      </c>
      <c r="F9" s="51">
        <v>20</v>
      </c>
      <c r="G9" s="51">
        <v>1.32</v>
      </c>
      <c r="H9" s="51">
        <v>0.54</v>
      </c>
      <c r="I9" s="51">
        <v>17.82</v>
      </c>
      <c r="J9" s="51">
        <v>89.1</v>
      </c>
      <c r="K9" s="52" t="s">
        <v>53</v>
      </c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38.25" x14ac:dyDescent="0.25">
      <c r="A12" s="25"/>
      <c r="B12" s="16"/>
      <c r="C12" s="11"/>
      <c r="D12" s="6" t="s">
        <v>50</v>
      </c>
      <c r="E12" s="50" t="s">
        <v>51</v>
      </c>
      <c r="F12" s="51">
        <v>40</v>
      </c>
      <c r="G12" s="51">
        <v>3.7</v>
      </c>
      <c r="H12" s="51">
        <v>4.7</v>
      </c>
      <c r="I12" s="51">
        <v>2.85</v>
      </c>
      <c r="J12" s="51">
        <v>21.5</v>
      </c>
      <c r="K12" s="52" t="s">
        <v>91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19.59</v>
      </c>
      <c r="H13" s="21">
        <f t="shared" si="0"/>
        <v>20.46</v>
      </c>
      <c r="I13" s="21">
        <f t="shared" si="0"/>
        <v>87.899999999999991</v>
      </c>
      <c r="J13" s="21">
        <f t="shared" si="0"/>
        <v>616.31000000000006</v>
      </c>
      <c r="K13" s="27"/>
      <c r="L13" s="21"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565</v>
      </c>
      <c r="G47" s="34">
        <f t="shared" ref="G47:J47" si="6">G13+G17+G27+G32+G39+G46</f>
        <v>19.59</v>
      </c>
      <c r="H47" s="34">
        <f t="shared" si="6"/>
        <v>20.46</v>
      </c>
      <c r="I47" s="34">
        <f t="shared" si="6"/>
        <v>87.899999999999991</v>
      </c>
      <c r="J47" s="34">
        <f t="shared" si="6"/>
        <v>616.31000000000006</v>
      </c>
      <c r="K47" s="35"/>
      <c r="L47" s="58">
        <v>64.19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57</v>
      </c>
      <c r="F48" s="48" t="s">
        <v>58</v>
      </c>
      <c r="G48" s="48">
        <v>10.45</v>
      </c>
      <c r="H48" s="48">
        <v>10.71</v>
      </c>
      <c r="I48" s="48">
        <v>22.89</v>
      </c>
      <c r="J48" s="48">
        <v>221</v>
      </c>
      <c r="K48" s="49">
        <v>260</v>
      </c>
      <c r="L48" s="48"/>
    </row>
    <row r="49" spans="1:12" ht="15" x14ac:dyDescent="0.25">
      <c r="A49" s="15"/>
      <c r="B49" s="16"/>
      <c r="C49" s="11"/>
      <c r="D49" s="5" t="s">
        <v>21</v>
      </c>
      <c r="E49" s="50" t="s">
        <v>59</v>
      </c>
      <c r="F49" s="51" t="s">
        <v>48</v>
      </c>
      <c r="G49" s="51">
        <v>4.6100000000000003</v>
      </c>
      <c r="H49" s="51">
        <v>6.92</v>
      </c>
      <c r="I49" s="51">
        <v>27.79</v>
      </c>
      <c r="J49" s="51">
        <v>201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60</v>
      </c>
      <c r="F50" s="51" t="s">
        <v>61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3" x14ac:dyDescent="0.25">
      <c r="A51" s="15"/>
      <c r="B51" s="16"/>
      <c r="C51" s="11"/>
      <c r="D51" s="7" t="s">
        <v>23</v>
      </c>
      <c r="E51" s="50" t="s">
        <v>62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 t="s">
        <v>63</v>
      </c>
      <c r="L51" s="51"/>
    </row>
    <row r="52" spans="1:12" ht="153" x14ac:dyDescent="0.25">
      <c r="A52" s="15"/>
      <c r="B52" s="16"/>
      <c r="C52" s="11"/>
      <c r="D52" s="7" t="s">
        <v>24</v>
      </c>
      <c r="E52" s="50" t="s">
        <v>54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 t="s">
        <v>55</v>
      </c>
      <c r="L52" s="51"/>
    </row>
    <row r="53" spans="1:12" ht="15" x14ac:dyDescent="0.25">
      <c r="A53" s="15"/>
      <c r="B53" s="16"/>
      <c r="C53" s="11"/>
      <c r="D53" s="6" t="s">
        <v>27</v>
      </c>
      <c r="E53" s="50" t="s">
        <v>56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590</v>
      </c>
      <c r="G55" s="21">
        <f t="shared" ref="G55" si="7">SUM(G48:G54)</f>
        <v>20.16</v>
      </c>
      <c r="H55" s="21">
        <f t="shared" ref="H55" si="8">SUM(H48:H54)</f>
        <v>20.71</v>
      </c>
      <c r="I55" s="21">
        <f t="shared" ref="I55" si="9">SUM(I48:I54)</f>
        <v>81.279999999999987</v>
      </c>
      <c r="J55" s="21">
        <f t="shared" ref="J55" si="10">SUM(J48:J54)</f>
        <v>600.08000000000004</v>
      </c>
      <c r="K55" s="27"/>
      <c r="L55" s="21"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590</v>
      </c>
      <c r="G89" s="34">
        <f t="shared" ref="G89" si="36">G55+G59+G69+G74+G81+G88</f>
        <v>20.16</v>
      </c>
      <c r="H89" s="34">
        <f t="shared" ref="H89" si="37">H55+H59+H69+H74+H81+H88</f>
        <v>20.71</v>
      </c>
      <c r="I89" s="34">
        <f t="shared" ref="I89" si="38">I55+I59+I69+I74+I81+I88</f>
        <v>81.279999999999987</v>
      </c>
      <c r="J89" s="34">
        <f t="shared" ref="J89" si="39">J55+J59+J69+J74+J81+J88</f>
        <v>600.08000000000004</v>
      </c>
      <c r="K89" s="35"/>
      <c r="L89" s="34">
        <v>64.19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65</v>
      </c>
      <c r="F90" s="48" t="s">
        <v>66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/>
    </row>
    <row r="91" spans="1:12" ht="15" x14ac:dyDescent="0.25">
      <c r="A91" s="25"/>
      <c r="B91" s="16"/>
      <c r="C91" s="11"/>
      <c r="D91" s="5" t="s">
        <v>21</v>
      </c>
      <c r="E91" s="50" t="s">
        <v>67</v>
      </c>
      <c r="F91" s="51" t="s">
        <v>48</v>
      </c>
      <c r="G91" s="51">
        <v>3.74</v>
      </c>
      <c r="H91" s="51">
        <v>4.75</v>
      </c>
      <c r="I91" s="51">
        <v>39.229999999999997</v>
      </c>
      <c r="J91" s="51">
        <v>209</v>
      </c>
      <c r="K91" s="52">
        <v>304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68</v>
      </c>
      <c r="F92" s="51" t="s">
        <v>69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3" x14ac:dyDescent="0.25">
      <c r="A93" s="25"/>
      <c r="B93" s="16"/>
      <c r="C93" s="11"/>
      <c r="D93" s="7" t="s">
        <v>23</v>
      </c>
      <c r="E93" s="50" t="s">
        <v>62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 t="s">
        <v>63</v>
      </c>
      <c r="L93" s="51"/>
    </row>
    <row r="94" spans="1:12" ht="153" x14ac:dyDescent="0.25">
      <c r="A94" s="25"/>
      <c r="B94" s="16"/>
      <c r="C94" s="11"/>
      <c r="D94" s="7" t="s">
        <v>23</v>
      </c>
      <c r="E94" s="50" t="s">
        <v>52</v>
      </c>
      <c r="F94" s="51">
        <v>20</v>
      </c>
      <c r="G94" s="51">
        <v>1.32</v>
      </c>
      <c r="H94" s="51">
        <v>0.24</v>
      </c>
      <c r="I94" s="51">
        <v>7.92</v>
      </c>
      <c r="J94" s="51">
        <v>39.6</v>
      </c>
      <c r="K94" s="52" t="s">
        <v>53</v>
      </c>
      <c r="L94" s="51"/>
    </row>
    <row r="95" spans="1:12" ht="15" x14ac:dyDescent="0.2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64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>
        <v>52</v>
      </c>
      <c r="L96" s="51"/>
    </row>
    <row r="97" spans="1:12" ht="15" x14ac:dyDescent="0.2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6"/>
      <c r="B98" s="18"/>
      <c r="C98" s="8"/>
      <c r="D98" s="19" t="s">
        <v>39</v>
      </c>
      <c r="E98" s="9"/>
      <c r="F98" s="21">
        <v>565</v>
      </c>
      <c r="G98" s="21">
        <f t="shared" ref="G98" si="40">SUM(G90:G97)</f>
        <v>19.490000000000002</v>
      </c>
      <c r="H98" s="21">
        <f t="shared" ref="H98" si="41">SUM(H90:H97)</f>
        <v>18.82</v>
      </c>
      <c r="I98" s="21">
        <f t="shared" ref="I98" si="42">SUM(I90:I97)</f>
        <v>80.55</v>
      </c>
      <c r="J98" s="21">
        <f t="shared" ref="J98" si="43">SUM(J90:J97)</f>
        <v>586.38</v>
      </c>
      <c r="K98" s="27"/>
      <c r="L98" s="21">
        <v>64.19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 x14ac:dyDescent="0.2">
      <c r="A132" s="31">
        <f>A90</f>
        <v>1</v>
      </c>
      <c r="B132" s="32">
        <f>B90</f>
        <v>3</v>
      </c>
      <c r="C132" s="59" t="s">
        <v>4</v>
      </c>
      <c r="D132" s="60"/>
      <c r="E132" s="33"/>
      <c r="F132" s="34">
        <f>F98+F102+F112+F117+F124+F131</f>
        <v>565</v>
      </c>
      <c r="G132" s="34">
        <f t="shared" ref="G132" si="69">G98+G102+G112+G117+G124+G131</f>
        <v>19.490000000000002</v>
      </c>
      <c r="H132" s="34">
        <f t="shared" ref="H132" si="70">H98+H102+H112+H117+H124+H131</f>
        <v>18.82</v>
      </c>
      <c r="I132" s="34">
        <f t="shared" ref="I132" si="71">I98+I102+I112+I117+I124+I131</f>
        <v>80.55</v>
      </c>
      <c r="J132" s="34">
        <f t="shared" ref="J132" si="72">J98+J102+J112+J117+J124+J131</f>
        <v>586.38</v>
      </c>
      <c r="K132" s="35"/>
      <c r="L132" s="34">
        <v>64.19</v>
      </c>
    </row>
    <row r="133" spans="1:12" ht="15.75" thickBot="1" x14ac:dyDescent="0.3">
      <c r="A133" s="22">
        <v>1</v>
      </c>
      <c r="B133" s="23">
        <v>4</v>
      </c>
      <c r="C133" s="24" t="s">
        <v>20</v>
      </c>
      <c r="D133" s="5" t="s">
        <v>21</v>
      </c>
      <c r="E133" s="47" t="s">
        <v>71</v>
      </c>
      <c r="F133" s="48" t="s">
        <v>58</v>
      </c>
      <c r="G133" s="48">
        <v>9.15</v>
      </c>
      <c r="H133" s="48">
        <v>5.62</v>
      </c>
      <c r="I133" s="48">
        <v>7.8</v>
      </c>
      <c r="J133" s="48">
        <v>105</v>
      </c>
      <c r="K133" s="49">
        <v>229</v>
      </c>
      <c r="L133" s="48"/>
    </row>
    <row r="134" spans="1:12" ht="15" x14ac:dyDescent="0.25">
      <c r="A134" s="25"/>
      <c r="B134" s="16"/>
      <c r="C134" s="11"/>
      <c r="D134" s="5" t="s">
        <v>21</v>
      </c>
      <c r="E134" s="50" t="s">
        <v>72</v>
      </c>
      <c r="F134" s="51" t="s">
        <v>48</v>
      </c>
      <c r="G134" s="51">
        <v>3.1</v>
      </c>
      <c r="H134" s="51">
        <v>8.43</v>
      </c>
      <c r="I134" s="51">
        <v>20.51</v>
      </c>
      <c r="J134" s="51">
        <v>170.25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73</v>
      </c>
      <c r="F135" s="51">
        <v>200</v>
      </c>
      <c r="G135" s="51">
        <v>0.16</v>
      </c>
      <c r="H135" s="51">
        <v>0.16</v>
      </c>
      <c r="I135" s="51">
        <v>13.91</v>
      </c>
      <c r="J135" s="51">
        <v>58.74</v>
      </c>
      <c r="K135" s="52">
        <v>342</v>
      </c>
      <c r="L135" s="51"/>
    </row>
    <row r="136" spans="1:12" ht="153" x14ac:dyDescent="0.25">
      <c r="A136" s="25"/>
      <c r="B136" s="16"/>
      <c r="C136" s="11"/>
      <c r="D136" s="7" t="s">
        <v>23</v>
      </c>
      <c r="E136" s="50" t="s">
        <v>62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 t="s">
        <v>63</v>
      </c>
      <c r="L136" s="51"/>
    </row>
    <row r="137" spans="1:12" ht="153" x14ac:dyDescent="0.25">
      <c r="A137" s="25"/>
      <c r="B137" s="16"/>
      <c r="C137" s="11"/>
      <c r="D137" s="7" t="s">
        <v>23</v>
      </c>
      <c r="E137" s="50" t="s">
        <v>52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 t="s">
        <v>53</v>
      </c>
      <c r="L137" s="51"/>
    </row>
    <row r="138" spans="1:12" ht="15" x14ac:dyDescent="0.2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5"/>
      <c r="B139" s="16"/>
      <c r="C139" s="11"/>
      <c r="D139" s="6" t="s">
        <v>27</v>
      </c>
      <c r="E139" s="50" t="s">
        <v>70</v>
      </c>
      <c r="F139" s="51">
        <v>60</v>
      </c>
      <c r="G139" s="51">
        <v>0.79</v>
      </c>
      <c r="H139" s="51">
        <v>1.95</v>
      </c>
      <c r="I139" s="51">
        <v>3.88</v>
      </c>
      <c r="J139" s="51">
        <v>36.24</v>
      </c>
      <c r="K139" s="52">
        <v>45</v>
      </c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555</v>
      </c>
      <c r="G141" s="21">
        <f t="shared" ref="G141" si="73">SUM(G133:G140)</f>
        <v>16.04</v>
      </c>
      <c r="H141" s="21">
        <f t="shared" ref="H141" si="74">SUM(H133:H140)</f>
        <v>16.560000000000002</v>
      </c>
      <c r="I141" s="21">
        <f t="shared" ref="I141" si="75">SUM(I133:I140)</f>
        <v>63.860000000000007</v>
      </c>
      <c r="J141" s="21">
        <f t="shared" ref="J141" si="76">SUM(J133:J140)</f>
        <v>456.83000000000004</v>
      </c>
      <c r="K141" s="27"/>
      <c r="L141" s="21">
        <v>64.19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 x14ac:dyDescent="0.2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 x14ac:dyDescent="0.2">
      <c r="A175" s="31">
        <f>A133</f>
        <v>1</v>
      </c>
      <c r="B175" s="32">
        <f>B133</f>
        <v>4</v>
      </c>
      <c r="C175" s="59" t="s">
        <v>4</v>
      </c>
      <c r="D175" s="60"/>
      <c r="E175" s="33"/>
      <c r="F175" s="34">
        <f>F141+F145+F155+F160+F167+F174</f>
        <v>555</v>
      </c>
      <c r="G175" s="34">
        <f t="shared" ref="G175" si="102">G141+G145+G155+G160+G167+G174</f>
        <v>16.04</v>
      </c>
      <c r="H175" s="34">
        <f t="shared" ref="H175" si="103">H141+H145+H155+H160+H167+H174</f>
        <v>16.560000000000002</v>
      </c>
      <c r="I175" s="34">
        <f t="shared" ref="I175" si="104">I141+I145+I155+I160+I167+I174</f>
        <v>63.860000000000007</v>
      </c>
      <c r="J175" s="34">
        <f t="shared" ref="J175" si="105">J141+J145+J155+J160+J167+J174</f>
        <v>456.83000000000004</v>
      </c>
      <c r="K175" s="35"/>
      <c r="L175" s="34">
        <v>64.19</v>
      </c>
    </row>
    <row r="176" spans="1:12" ht="15.75" thickBot="1" x14ac:dyDescent="0.3">
      <c r="A176" s="22">
        <v>1</v>
      </c>
      <c r="B176" s="23">
        <v>5</v>
      </c>
      <c r="C176" s="24" t="s">
        <v>20</v>
      </c>
      <c r="D176" s="5" t="s">
        <v>21</v>
      </c>
      <c r="E176" s="47" t="s">
        <v>75</v>
      </c>
      <c r="F176" s="48">
        <v>90</v>
      </c>
      <c r="G176" s="48">
        <v>10.18</v>
      </c>
      <c r="H176" s="48">
        <v>11.75</v>
      </c>
      <c r="I176" s="48">
        <v>15.77</v>
      </c>
      <c r="J176" s="48">
        <v>183.4</v>
      </c>
      <c r="K176" s="49">
        <v>271</v>
      </c>
      <c r="L176" s="48"/>
    </row>
    <row r="177" spans="1:12" ht="15" x14ac:dyDescent="0.25">
      <c r="A177" s="25"/>
      <c r="B177" s="16"/>
      <c r="C177" s="11"/>
      <c r="D177" s="5" t="s">
        <v>21</v>
      </c>
      <c r="E177" s="50" t="s">
        <v>59</v>
      </c>
      <c r="F177" s="51" t="s">
        <v>48</v>
      </c>
      <c r="G177" s="51">
        <v>4.6100000000000003</v>
      </c>
      <c r="H177" s="51">
        <v>6.92</v>
      </c>
      <c r="I177" s="51">
        <v>27.79</v>
      </c>
      <c r="J177" s="51">
        <v>207</v>
      </c>
      <c r="K177" s="52">
        <v>171</v>
      </c>
      <c r="L177" s="51"/>
    </row>
    <row r="178" spans="1:12" ht="15" x14ac:dyDescent="0.25">
      <c r="A178" s="25"/>
      <c r="B178" s="16"/>
      <c r="C178" s="11"/>
      <c r="D178" s="7" t="s">
        <v>22</v>
      </c>
      <c r="E178" s="50" t="s">
        <v>76</v>
      </c>
      <c r="F178" s="51" t="s">
        <v>69</v>
      </c>
      <c r="G178" s="51">
        <v>0.09</v>
      </c>
      <c r="H178" s="51">
        <v>0.02</v>
      </c>
      <c r="I178" s="51">
        <v>11.91</v>
      </c>
      <c r="J178" s="51">
        <v>48.15</v>
      </c>
      <c r="K178" s="52">
        <v>376</v>
      </c>
      <c r="L178" s="51"/>
    </row>
    <row r="179" spans="1:12" ht="153" x14ac:dyDescent="0.25">
      <c r="A179" s="25"/>
      <c r="B179" s="16"/>
      <c r="C179" s="11"/>
      <c r="D179" s="7" t="s">
        <v>23</v>
      </c>
      <c r="E179" s="50" t="s">
        <v>62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 t="s">
        <v>63</v>
      </c>
      <c r="L179" s="51"/>
    </row>
    <row r="180" spans="1:12" ht="153" x14ac:dyDescent="0.25">
      <c r="A180" s="25"/>
      <c r="B180" s="16"/>
      <c r="C180" s="11"/>
      <c r="D180" s="7" t="s">
        <v>23</v>
      </c>
      <c r="E180" s="50" t="s">
        <v>52</v>
      </c>
      <c r="F180" s="51">
        <v>20</v>
      </c>
      <c r="G180" s="51">
        <v>1.32</v>
      </c>
      <c r="H180" s="51">
        <v>0.24</v>
      </c>
      <c r="I180" s="51">
        <v>7.92</v>
      </c>
      <c r="J180" s="51">
        <v>40</v>
      </c>
      <c r="K180" s="52" t="s">
        <v>53</v>
      </c>
      <c r="L180" s="51"/>
    </row>
    <row r="181" spans="1:12" ht="15" x14ac:dyDescent="0.2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 t="s">
        <v>27</v>
      </c>
      <c r="E182" s="50" t="s">
        <v>74</v>
      </c>
      <c r="F182" s="51">
        <v>60</v>
      </c>
      <c r="G182" s="51">
        <v>0.74</v>
      </c>
      <c r="H182" s="51">
        <v>0.06</v>
      </c>
      <c r="I182" s="51">
        <v>6.58</v>
      </c>
      <c r="J182" s="51">
        <v>49.02</v>
      </c>
      <c r="K182" s="52">
        <v>62</v>
      </c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18.459999999999997</v>
      </c>
      <c r="H184" s="21">
        <f t="shared" ref="H184" si="107">SUM(H176:H183)</f>
        <v>19.149999999999999</v>
      </c>
      <c r="I184" s="21">
        <f t="shared" ref="I184" si="108">SUM(I176:I183)</f>
        <v>79.81</v>
      </c>
      <c r="J184" s="21">
        <f t="shared" ref="J184" si="109">SUM(J176:J183)</f>
        <v>574.56999999999994</v>
      </c>
      <c r="K184" s="27"/>
      <c r="L184" s="21">
        <v>64.19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 x14ac:dyDescent="0.2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10">SUM(G185:G187)</f>
        <v>0</v>
      </c>
      <c r="H188" s="21">
        <f t="shared" ref="H188" si="111">SUM(H185:H187)</f>
        <v>0</v>
      </c>
      <c r="I188" s="21">
        <f t="shared" ref="I188" si="112">SUM(I185:I187)</f>
        <v>0</v>
      </c>
      <c r="J188" s="21">
        <f t="shared" ref="J188" si="113">SUM(J185:J187)</f>
        <v>0</v>
      </c>
      <c r="K188" s="27"/>
      <c r="L188" s="21">
        <f t="shared" ref="L188" ca="1" si="114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5">SUM(G189:G197)</f>
        <v>0</v>
      </c>
      <c r="H198" s="21">
        <f t="shared" ref="H198" si="116">SUM(H189:H197)</f>
        <v>0</v>
      </c>
      <c r="I198" s="21">
        <f t="shared" ref="I198" si="117">SUM(I189:I197)</f>
        <v>0</v>
      </c>
      <c r="J198" s="21">
        <f t="shared" ref="J198" si="118">SUM(J189:J197)</f>
        <v>0</v>
      </c>
      <c r="K198" s="27"/>
      <c r="L198" s="21">
        <f t="shared" ref="L198" ca="1" si="119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20">SUM(G199:G202)</f>
        <v>0</v>
      </c>
      <c r="H203" s="21">
        <f t="shared" ref="H203" si="121">SUM(H199:H202)</f>
        <v>0</v>
      </c>
      <c r="I203" s="21">
        <f t="shared" ref="I203" si="122">SUM(I199:I202)</f>
        <v>0</v>
      </c>
      <c r="J203" s="21">
        <f t="shared" ref="J203" si="123">SUM(J199:J202)</f>
        <v>0</v>
      </c>
      <c r="K203" s="27"/>
      <c r="L203" s="21">
        <f t="shared" ref="L203" ca="1" si="124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5">SUM(G204:G209)</f>
        <v>0</v>
      </c>
      <c r="H210" s="21">
        <f t="shared" ref="H210" si="126">SUM(H204:H209)</f>
        <v>0</v>
      </c>
      <c r="I210" s="21">
        <f t="shared" ref="I210" si="127">SUM(I204:I209)</f>
        <v>0</v>
      </c>
      <c r="J210" s="21">
        <f t="shared" ref="J210" si="128">SUM(J204:J209)</f>
        <v>0</v>
      </c>
      <c r="K210" s="27"/>
      <c r="L210" s="21">
        <f t="shared" ref="L210" ca="1" si="129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 x14ac:dyDescent="0.2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 x14ac:dyDescent="0.2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30">SUM(G211:G216)</f>
        <v>0</v>
      </c>
      <c r="H217" s="21">
        <f t="shared" ref="H217" si="131">SUM(H211:H216)</f>
        <v>0</v>
      </c>
      <c r="I217" s="21">
        <f t="shared" ref="I217" si="132">SUM(I211:I216)</f>
        <v>0</v>
      </c>
      <c r="J217" s="21">
        <f t="shared" ref="J217" si="133">SUM(J211:J216)</f>
        <v>0</v>
      </c>
      <c r="K217" s="27"/>
      <c r="L217" s="21">
        <f t="shared" ref="L217" ca="1" si="134">SUM(L211:L219)</f>
        <v>0</v>
      </c>
    </row>
    <row r="218" spans="1:12" ht="15.75" customHeight="1" x14ac:dyDescent="0.2">
      <c r="A218" s="31">
        <f>A176</f>
        <v>1</v>
      </c>
      <c r="B218" s="32">
        <f>B176</f>
        <v>5</v>
      </c>
      <c r="C218" s="59" t="s">
        <v>4</v>
      </c>
      <c r="D218" s="60"/>
      <c r="E218" s="33"/>
      <c r="F218" s="34">
        <f>F184+F188+F198+F203+F210+F217</f>
        <v>545</v>
      </c>
      <c r="G218" s="34">
        <f t="shared" ref="G218" si="135">G184+G188+G198+G203+G210+G217</f>
        <v>18.459999999999997</v>
      </c>
      <c r="H218" s="34">
        <f t="shared" ref="H218" si="136">H184+H188+H198+H203+H210+H217</f>
        <v>19.149999999999999</v>
      </c>
      <c r="I218" s="34">
        <f t="shared" ref="I218" si="137">I184+I188+I198+I203+I210+I217</f>
        <v>79.81</v>
      </c>
      <c r="J218" s="34">
        <f t="shared" ref="J218" si="138">J184+J188+J198+J203+J210+J217</f>
        <v>574.56999999999994</v>
      </c>
      <c r="K218" s="35"/>
      <c r="L218" s="34">
        <v>64.19</v>
      </c>
    </row>
    <row r="219" spans="1:12" ht="15" x14ac:dyDescent="0.25">
      <c r="A219" s="22">
        <v>1</v>
      </c>
      <c r="B219" s="23">
        <v>6</v>
      </c>
      <c r="C219" s="24" t="s">
        <v>20</v>
      </c>
      <c r="D219" s="5" t="s">
        <v>21</v>
      </c>
      <c r="E219" s="47" t="s">
        <v>79</v>
      </c>
      <c r="F219" s="48" t="s">
        <v>80</v>
      </c>
      <c r="G219" s="48">
        <v>12.33</v>
      </c>
      <c r="H219" s="48">
        <v>14.28</v>
      </c>
      <c r="I219" s="48">
        <v>54.94</v>
      </c>
      <c r="J219" s="48">
        <v>396</v>
      </c>
      <c r="K219" s="49" t="s">
        <v>81</v>
      </c>
      <c r="L219" s="48"/>
    </row>
    <row r="220" spans="1:12" ht="15" x14ac:dyDescent="0.2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7" t="s">
        <v>22</v>
      </c>
      <c r="E221" s="50" t="s">
        <v>82</v>
      </c>
      <c r="F221" s="51">
        <v>200</v>
      </c>
      <c r="G221" s="51">
        <v>3.17</v>
      </c>
      <c r="H221" s="51">
        <v>2.68</v>
      </c>
      <c r="I221" s="51">
        <v>5.97</v>
      </c>
      <c r="J221" s="51">
        <v>60.7</v>
      </c>
      <c r="K221" s="52">
        <v>379</v>
      </c>
      <c r="L221" s="51"/>
    </row>
    <row r="222" spans="1:12" ht="153" x14ac:dyDescent="0.25">
      <c r="A222" s="25"/>
      <c r="B222" s="16"/>
      <c r="C222" s="11"/>
      <c r="D222" s="7" t="s">
        <v>23</v>
      </c>
      <c r="E222" s="50" t="s">
        <v>62</v>
      </c>
      <c r="F222" s="51">
        <v>20</v>
      </c>
      <c r="G222" s="51">
        <v>1.52</v>
      </c>
      <c r="H222" s="51">
        <v>0.16</v>
      </c>
      <c r="I222" s="51">
        <v>9.84</v>
      </c>
      <c r="J222" s="51">
        <v>47</v>
      </c>
      <c r="K222" s="52" t="s">
        <v>63</v>
      </c>
      <c r="L222" s="51"/>
    </row>
    <row r="223" spans="1:12" ht="153" x14ac:dyDescent="0.25">
      <c r="A223" s="25"/>
      <c r="B223" s="16"/>
      <c r="C223" s="11"/>
      <c r="D223" s="7" t="s">
        <v>24</v>
      </c>
      <c r="E223" s="50" t="s">
        <v>77</v>
      </c>
      <c r="F223" s="51">
        <v>100</v>
      </c>
      <c r="G223" s="51">
        <v>0.4</v>
      </c>
      <c r="H223" s="51">
        <v>0.4</v>
      </c>
      <c r="I223" s="51">
        <v>9.8000000000000007</v>
      </c>
      <c r="J223" s="51">
        <v>47</v>
      </c>
      <c r="K223" s="52" t="s">
        <v>78</v>
      </c>
      <c r="L223" s="51"/>
    </row>
    <row r="224" spans="1:12" ht="15" x14ac:dyDescent="0.25">
      <c r="A224" s="25"/>
      <c r="B224" s="16"/>
      <c r="C224" s="11"/>
      <c r="D224" s="6" t="s">
        <v>27</v>
      </c>
      <c r="E224" s="50" t="s">
        <v>56</v>
      </c>
      <c r="F224" s="51">
        <v>10</v>
      </c>
      <c r="G224" s="51">
        <v>2.0299999999999998</v>
      </c>
      <c r="H224" s="51">
        <v>2.63</v>
      </c>
      <c r="I224" s="51">
        <v>0</v>
      </c>
      <c r="J224" s="51">
        <v>34.33</v>
      </c>
      <c r="K224" s="52">
        <v>15</v>
      </c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6"/>
      <c r="B226" s="18"/>
      <c r="C226" s="8"/>
      <c r="D226" s="19" t="s">
        <v>39</v>
      </c>
      <c r="E226" s="9"/>
      <c r="F226" s="21">
        <v>530</v>
      </c>
      <c r="G226" s="21">
        <f t="shared" ref="G226" si="139">SUM(G219:G225)</f>
        <v>19.45</v>
      </c>
      <c r="H226" s="21">
        <f t="shared" ref="H226" si="140">SUM(H219:H225)</f>
        <v>20.149999999999999</v>
      </c>
      <c r="I226" s="21">
        <f t="shared" ref="I226" si="141">SUM(I219:I225)</f>
        <v>80.55</v>
      </c>
      <c r="J226" s="21">
        <f t="shared" ref="J226" si="142">SUM(J219:J225)</f>
        <v>585.03000000000009</v>
      </c>
      <c r="K226" s="27"/>
      <c r="L226" s="21">
        <f t="shared" ref="L226" si="143">SUM(L219:L225)</f>
        <v>0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 x14ac:dyDescent="0.2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4">SUM(G227:G229)</f>
        <v>0</v>
      </c>
      <c r="H230" s="21">
        <f t="shared" ref="H230" si="145">SUM(H227:H229)</f>
        <v>0</v>
      </c>
      <c r="I230" s="21">
        <f t="shared" ref="I230" si="146">SUM(I227:I229)</f>
        <v>0</v>
      </c>
      <c r="J230" s="21">
        <f t="shared" ref="J230" si="147">SUM(J227:J229)</f>
        <v>0</v>
      </c>
      <c r="K230" s="27"/>
      <c r="L230" s="21">
        <f t="shared" ref="L230" ca="1" si="148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9">SUM(G231:G239)</f>
        <v>0</v>
      </c>
      <c r="H240" s="21">
        <f t="shared" ref="H240" si="150">SUM(H231:H239)</f>
        <v>0</v>
      </c>
      <c r="I240" s="21">
        <f t="shared" ref="I240" si="151">SUM(I231:I239)</f>
        <v>0</v>
      </c>
      <c r="J240" s="21">
        <f t="shared" ref="J240" si="152">SUM(J231:J239)</f>
        <v>0</v>
      </c>
      <c r="K240" s="27"/>
      <c r="L240" s="21">
        <f t="shared" ref="L240" ca="1" si="153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4">SUM(G241:G244)</f>
        <v>0</v>
      </c>
      <c r="H245" s="21">
        <f t="shared" ref="H245" si="155">SUM(H241:H244)</f>
        <v>0</v>
      </c>
      <c r="I245" s="21">
        <f t="shared" ref="I245" si="156">SUM(I241:I244)</f>
        <v>0</v>
      </c>
      <c r="J245" s="21">
        <f t="shared" ref="J245" si="157">SUM(J241:J244)</f>
        <v>0</v>
      </c>
      <c r="K245" s="27"/>
      <c r="L245" s="21">
        <f t="shared" ref="L245" ca="1" si="158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9">SUM(G246:G251)</f>
        <v>0</v>
      </c>
      <c r="H252" s="21">
        <f t="shared" ref="H252" si="160">SUM(H246:H251)</f>
        <v>0</v>
      </c>
      <c r="I252" s="21">
        <f t="shared" ref="I252" si="161">SUM(I246:I251)</f>
        <v>0</v>
      </c>
      <c r="J252" s="21">
        <f t="shared" ref="J252" si="162">SUM(J246:J251)</f>
        <v>0</v>
      </c>
      <c r="K252" s="27"/>
      <c r="L252" s="21">
        <f t="shared" ref="L252" ca="1" si="163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 x14ac:dyDescent="0.2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 x14ac:dyDescent="0.2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4">SUM(G253:G258)</f>
        <v>0</v>
      </c>
      <c r="H259" s="21">
        <f t="shared" ref="H259" si="165">SUM(H253:H258)</f>
        <v>0</v>
      </c>
      <c r="I259" s="21">
        <f t="shared" ref="I259" si="166">SUM(I253:I258)</f>
        <v>0</v>
      </c>
      <c r="J259" s="21">
        <f t="shared" ref="J259" si="167">SUM(J253:J258)</f>
        <v>0</v>
      </c>
      <c r="K259" s="27"/>
      <c r="L259" s="21">
        <f t="shared" ref="L259" ca="1" si="168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59" t="s">
        <v>4</v>
      </c>
      <c r="D260" s="60"/>
      <c r="E260" s="33"/>
      <c r="F260" s="34">
        <f>F226+F230+F240+F245+F252+F259</f>
        <v>530</v>
      </c>
      <c r="G260" s="34">
        <f t="shared" ref="G260" si="169">G226+G230+G240+G245+G252+G259</f>
        <v>19.45</v>
      </c>
      <c r="H260" s="34">
        <f t="shared" ref="H260" si="170">H226+H230+H240+H245+H252+H259</f>
        <v>20.149999999999999</v>
      </c>
      <c r="I260" s="34">
        <f t="shared" ref="I260" si="171">I226+I230+I240+I245+I252+I259</f>
        <v>80.55</v>
      </c>
      <c r="J260" s="34">
        <f t="shared" ref="J260" si="172">J226+J230+J240+J245+J252+J259</f>
        <v>585.03000000000009</v>
      </c>
      <c r="K260" s="35"/>
      <c r="L260" s="34">
        <v>64.19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 x14ac:dyDescent="0.2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3">SUM(G261:G268)</f>
        <v>0</v>
      </c>
      <c r="H269" s="21">
        <f t="shared" ref="H269" si="174">SUM(H261:H268)</f>
        <v>0</v>
      </c>
      <c r="I269" s="21">
        <f t="shared" ref="I269" si="175">SUM(I261:I268)</f>
        <v>0</v>
      </c>
      <c r="J269" s="21">
        <f t="shared" ref="J269" si="176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7">SUM(G270:G272)</f>
        <v>0</v>
      </c>
      <c r="H273" s="21">
        <f t="shared" ref="H273" si="178">SUM(H270:H272)</f>
        <v>0</v>
      </c>
      <c r="I273" s="21">
        <f t="shared" ref="I273" si="179">SUM(I270:I272)</f>
        <v>0</v>
      </c>
      <c r="J273" s="21">
        <f t="shared" ref="J273" si="180">SUM(J270:J272)</f>
        <v>0</v>
      </c>
      <c r="K273" s="27"/>
      <c r="L273" s="21">
        <f t="shared" ref="L273" ca="1" si="181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82">SUM(G274:G282)</f>
        <v>0</v>
      </c>
      <c r="H283" s="21">
        <f t="shared" ref="H283" si="183">SUM(H274:H282)</f>
        <v>0</v>
      </c>
      <c r="I283" s="21">
        <f t="shared" ref="I283" si="184">SUM(I274:I282)</f>
        <v>0</v>
      </c>
      <c r="J283" s="21">
        <f t="shared" ref="J283" si="185">SUM(J274:J282)</f>
        <v>0</v>
      </c>
      <c r="K283" s="27"/>
      <c r="L283" s="21">
        <f t="shared" ref="L283" ca="1" si="186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7">SUM(G284:G287)</f>
        <v>0</v>
      </c>
      <c r="H288" s="21">
        <f t="shared" ref="H288" si="188">SUM(H284:H287)</f>
        <v>0</v>
      </c>
      <c r="I288" s="21">
        <f t="shared" ref="I288" si="189">SUM(I284:I287)</f>
        <v>0</v>
      </c>
      <c r="J288" s="21">
        <f t="shared" ref="J288" si="190">SUM(J284:J287)</f>
        <v>0</v>
      </c>
      <c r="K288" s="27"/>
      <c r="L288" s="21">
        <f t="shared" ref="L288" ca="1" si="191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92">SUM(G289:G294)</f>
        <v>0</v>
      </c>
      <c r="H295" s="21">
        <f t="shared" ref="H295" si="193">SUM(H289:H294)</f>
        <v>0</v>
      </c>
      <c r="I295" s="21">
        <f t="shared" ref="I295" si="194">SUM(I289:I294)</f>
        <v>0</v>
      </c>
      <c r="J295" s="21">
        <f t="shared" ref="J295" si="195">SUM(J289:J294)</f>
        <v>0</v>
      </c>
      <c r="K295" s="27"/>
      <c r="L295" s="21">
        <f t="shared" ref="L295" ca="1" si="196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 x14ac:dyDescent="0.2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 x14ac:dyDescent="0.2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7">SUM(G296:G301)</f>
        <v>0</v>
      </c>
      <c r="H302" s="21">
        <f t="shared" ref="H302" si="198">SUM(H296:H301)</f>
        <v>0</v>
      </c>
      <c r="I302" s="21">
        <f t="shared" ref="I302" si="199">SUM(I296:I301)</f>
        <v>0</v>
      </c>
      <c r="J302" s="21">
        <f t="shared" ref="J302" si="200">SUM(J296:J301)</f>
        <v>0</v>
      </c>
      <c r="K302" s="27"/>
      <c r="L302" s="21">
        <f t="shared" ref="L302" ca="1" si="201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59" t="s">
        <v>4</v>
      </c>
      <c r="D303" s="60"/>
      <c r="E303" s="33"/>
      <c r="F303" s="34">
        <f>F269+F273+F283+F288+F295+F302</f>
        <v>0</v>
      </c>
      <c r="G303" s="34">
        <f t="shared" ref="G303" si="202">G269+G273+G283+G288+G295+G302</f>
        <v>0</v>
      </c>
      <c r="H303" s="34">
        <f t="shared" ref="H303" si="203">H269+H273+H283+H288+H295+H302</f>
        <v>0</v>
      </c>
      <c r="I303" s="34">
        <f t="shared" ref="I303" si="204">I269+I273+I283+I288+I295+I302</f>
        <v>0</v>
      </c>
      <c r="J303" s="34">
        <f t="shared" ref="J303" si="205">J269+J273+J283+J288+J295+J302</f>
        <v>0</v>
      </c>
      <c r="K303" s="35"/>
      <c r="L303" s="34">
        <v>0</v>
      </c>
    </row>
    <row r="304" spans="1:12" ht="15.75" thickBot="1" x14ac:dyDescent="0.3">
      <c r="A304" s="22">
        <v>2</v>
      </c>
      <c r="B304" s="23">
        <v>1</v>
      </c>
      <c r="C304" s="24" t="s">
        <v>20</v>
      </c>
      <c r="D304" s="5" t="s">
        <v>21</v>
      </c>
      <c r="E304" s="47" t="s">
        <v>83</v>
      </c>
      <c r="F304" s="48">
        <v>90</v>
      </c>
      <c r="G304" s="48">
        <v>9.82</v>
      </c>
      <c r="H304" s="48">
        <v>15.964</v>
      </c>
      <c r="I304" s="48">
        <v>0</v>
      </c>
      <c r="J304" s="48">
        <v>202</v>
      </c>
      <c r="K304" s="49">
        <v>293</v>
      </c>
      <c r="L304" s="48"/>
    </row>
    <row r="305" spans="1:12" ht="15" x14ac:dyDescent="0.25">
      <c r="A305" s="25"/>
      <c r="B305" s="16"/>
      <c r="C305" s="11"/>
      <c r="D305" s="5" t="s">
        <v>21</v>
      </c>
      <c r="E305" s="50" t="s">
        <v>47</v>
      </c>
      <c r="F305" s="51" t="s">
        <v>84</v>
      </c>
      <c r="G305" s="51">
        <v>5.0999999999999996</v>
      </c>
      <c r="H305" s="51">
        <v>2.85</v>
      </c>
      <c r="I305" s="51">
        <v>39.56</v>
      </c>
      <c r="J305" s="51">
        <v>186.1</v>
      </c>
      <c r="K305" s="52">
        <v>203</v>
      </c>
      <c r="L305" s="51"/>
    </row>
    <row r="306" spans="1:12" ht="15" x14ac:dyDescent="0.25">
      <c r="A306" s="25"/>
      <c r="B306" s="16"/>
      <c r="C306" s="11"/>
      <c r="D306" s="7" t="s">
        <v>22</v>
      </c>
      <c r="E306" s="50" t="s">
        <v>85</v>
      </c>
      <c r="F306" s="51" t="s">
        <v>86</v>
      </c>
      <c r="G306" s="51">
        <v>0.11</v>
      </c>
      <c r="H306" s="51">
        <v>0.06</v>
      </c>
      <c r="I306" s="51">
        <v>12.69</v>
      </c>
      <c r="J306" s="51">
        <v>45</v>
      </c>
      <c r="K306" s="52">
        <v>376</v>
      </c>
      <c r="L306" s="51"/>
    </row>
    <row r="307" spans="1:12" ht="153" x14ac:dyDescent="0.25">
      <c r="A307" s="25"/>
      <c r="B307" s="16"/>
      <c r="C307" s="11"/>
      <c r="D307" s="7" t="s">
        <v>23</v>
      </c>
      <c r="E307" s="50" t="s">
        <v>62</v>
      </c>
      <c r="F307" s="51">
        <v>40</v>
      </c>
      <c r="G307" s="51">
        <v>3.04</v>
      </c>
      <c r="H307" s="51">
        <v>0.32</v>
      </c>
      <c r="I307" s="51">
        <v>19.68</v>
      </c>
      <c r="J307" s="51">
        <v>94</v>
      </c>
      <c r="K307" s="52" t="s">
        <v>63</v>
      </c>
      <c r="L307" s="51"/>
    </row>
    <row r="308" spans="1:12" ht="153" x14ac:dyDescent="0.25">
      <c r="A308" s="25"/>
      <c r="B308" s="16"/>
      <c r="C308" s="11"/>
      <c r="D308" s="7" t="s">
        <v>23</v>
      </c>
      <c r="E308" s="50" t="s">
        <v>52</v>
      </c>
      <c r="F308" s="51">
        <v>20</v>
      </c>
      <c r="G308" s="51">
        <v>1.32</v>
      </c>
      <c r="H308" s="51">
        <v>0.24</v>
      </c>
      <c r="I308" s="51">
        <v>7.92</v>
      </c>
      <c r="J308" s="51">
        <v>40</v>
      </c>
      <c r="K308" s="52" t="s">
        <v>53</v>
      </c>
      <c r="L308" s="51"/>
    </row>
    <row r="309" spans="1:12" ht="15" x14ac:dyDescent="0.25">
      <c r="A309" s="25"/>
      <c r="B309" s="16"/>
      <c r="C309" s="11"/>
      <c r="D309" s="6" t="s">
        <v>27</v>
      </c>
      <c r="E309" s="50" t="s">
        <v>87</v>
      </c>
      <c r="F309" s="51">
        <v>60</v>
      </c>
      <c r="G309" s="51">
        <v>7.03</v>
      </c>
      <c r="H309" s="51">
        <v>7.94</v>
      </c>
      <c r="I309" s="51">
        <v>19.75</v>
      </c>
      <c r="J309" s="51">
        <v>178.5</v>
      </c>
      <c r="K309" s="52">
        <v>3</v>
      </c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v>503</v>
      </c>
      <c r="G311" s="21">
        <f t="shared" ref="G311" si="206">SUM(G304:G310)</f>
        <v>26.42</v>
      </c>
      <c r="H311" s="21">
        <f t="shared" ref="H311" si="207">SUM(H304:H310)</f>
        <v>27.373999999999999</v>
      </c>
      <c r="I311" s="21">
        <f t="shared" ref="I311" si="208">SUM(I304:I310)</f>
        <v>99.600000000000009</v>
      </c>
      <c r="J311" s="21">
        <f t="shared" ref="J311" si="209">SUM(J304:J310)</f>
        <v>745.6</v>
      </c>
      <c r="K311" s="27"/>
      <c r="L311" s="21">
        <v>64.19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10">SUM(G312:G314)</f>
        <v>0</v>
      </c>
      <c r="H315" s="21">
        <f t="shared" ref="H315" si="211">SUM(H312:H314)</f>
        <v>0</v>
      </c>
      <c r="I315" s="21">
        <f t="shared" ref="I315" si="212">SUM(I312:I314)</f>
        <v>0</v>
      </c>
      <c r="J315" s="21">
        <f t="shared" ref="J315" si="213">SUM(J312:J314)</f>
        <v>0</v>
      </c>
      <c r="K315" s="27"/>
      <c r="L315" s="21">
        <f t="shared" ref="L315" ca="1" si="214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5">SUM(G316:G324)</f>
        <v>0</v>
      </c>
      <c r="H325" s="21">
        <f t="shared" ref="H325" si="216">SUM(H316:H324)</f>
        <v>0</v>
      </c>
      <c r="I325" s="21">
        <f t="shared" ref="I325" si="217">SUM(I316:I324)</f>
        <v>0</v>
      </c>
      <c r="J325" s="21">
        <f t="shared" ref="J325" si="218">SUM(J316:J324)</f>
        <v>0</v>
      </c>
      <c r="K325" s="27"/>
      <c r="L325" s="21">
        <f t="shared" ref="L325" ca="1" si="219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20">SUM(G326:G329)</f>
        <v>0</v>
      </c>
      <c r="H330" s="21">
        <f t="shared" ref="H330" si="221">SUM(H326:H329)</f>
        <v>0</v>
      </c>
      <c r="I330" s="21">
        <f t="shared" ref="I330" si="222">SUM(I326:I329)</f>
        <v>0</v>
      </c>
      <c r="J330" s="21">
        <f t="shared" ref="J330" si="223">SUM(J326:J329)</f>
        <v>0</v>
      </c>
      <c r="K330" s="27"/>
      <c r="L330" s="21">
        <f t="shared" ref="L330" ca="1" si="224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5">SUM(G331:G336)</f>
        <v>0</v>
      </c>
      <c r="H337" s="21">
        <f t="shared" ref="H337" si="226">SUM(H331:H336)</f>
        <v>0</v>
      </c>
      <c r="I337" s="21">
        <f t="shared" ref="I337" si="227">SUM(I331:I336)</f>
        <v>0</v>
      </c>
      <c r="J337" s="21">
        <f t="shared" ref="J337" si="228">SUM(J331:J336)</f>
        <v>0</v>
      </c>
      <c r="K337" s="27"/>
      <c r="L337" s="21">
        <f t="shared" ref="L337" ca="1" si="229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 x14ac:dyDescent="0.2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 x14ac:dyDescent="0.2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 x14ac:dyDescent="0.2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30">SUM(G338:G343)</f>
        <v>0</v>
      </c>
      <c r="H344" s="21">
        <f t="shared" ref="H344" si="231">SUM(H338:H343)</f>
        <v>0</v>
      </c>
      <c r="I344" s="21">
        <f t="shared" ref="I344" si="232">SUM(I338:I343)</f>
        <v>0</v>
      </c>
      <c r="J344" s="21">
        <f t="shared" ref="J344" si="233">SUM(J338:J343)</f>
        <v>0</v>
      </c>
      <c r="K344" s="27"/>
      <c r="L344" s="21">
        <f t="shared" ref="L344" ca="1" si="234">SUM(L338:L346)</f>
        <v>0</v>
      </c>
    </row>
    <row r="345" spans="1:12" ht="15.75" customHeight="1" x14ac:dyDescent="0.2">
      <c r="A345" s="31">
        <f>A304</f>
        <v>2</v>
      </c>
      <c r="B345" s="32">
        <f>B304</f>
        <v>1</v>
      </c>
      <c r="C345" s="59" t="s">
        <v>4</v>
      </c>
      <c r="D345" s="60"/>
      <c r="E345" s="33"/>
      <c r="F345" s="34">
        <f>F311+F315+F325+F330+F337+F344</f>
        <v>503</v>
      </c>
      <c r="G345" s="34">
        <f t="shared" ref="G345" si="235">G311+G315+G325+G330+G337+G344</f>
        <v>26.42</v>
      </c>
      <c r="H345" s="34">
        <f t="shared" ref="H345" si="236">H311+H315+H325+H330+H337+H344</f>
        <v>27.373999999999999</v>
      </c>
      <c r="I345" s="34">
        <f t="shared" ref="I345" si="237">I311+I315+I325+I330+I337+I344</f>
        <v>99.600000000000009</v>
      </c>
      <c r="J345" s="34">
        <f t="shared" ref="J345" si="238">J311+J315+J325+J330+J337+J344</f>
        <v>745.6</v>
      </c>
      <c r="K345" s="35"/>
      <c r="L345" s="34">
        <v>64.19</v>
      </c>
    </row>
    <row r="346" spans="1:12" ht="15" x14ac:dyDescent="0.25">
      <c r="A346" s="15">
        <v>2</v>
      </c>
      <c r="B346" s="16">
        <v>2</v>
      </c>
      <c r="C346" s="24" t="s">
        <v>20</v>
      </c>
      <c r="D346" s="5" t="s">
        <v>21</v>
      </c>
      <c r="E346" s="47" t="s">
        <v>88</v>
      </c>
      <c r="F346" s="48" t="s">
        <v>80</v>
      </c>
      <c r="G346" s="48">
        <v>5.0999999999999996</v>
      </c>
      <c r="H346" s="48">
        <v>5.38</v>
      </c>
      <c r="I346" s="48">
        <v>22.34</v>
      </c>
      <c r="J346" s="48">
        <v>191.5</v>
      </c>
      <c r="K346" s="49" t="s">
        <v>89</v>
      </c>
      <c r="L346" s="48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22</v>
      </c>
      <c r="E348" s="50" t="s">
        <v>90</v>
      </c>
      <c r="F348" s="51" t="s">
        <v>61</v>
      </c>
      <c r="G348" s="51">
        <v>0.24</v>
      </c>
      <c r="H348" s="51">
        <v>0.09</v>
      </c>
      <c r="I348" s="51">
        <v>12.42</v>
      </c>
      <c r="J348" s="51">
        <v>54.2</v>
      </c>
      <c r="K348" s="52" t="s">
        <v>81</v>
      </c>
      <c r="L348" s="51"/>
    </row>
    <row r="349" spans="1:12" ht="153" x14ac:dyDescent="0.25">
      <c r="A349" s="15"/>
      <c r="B349" s="16"/>
      <c r="C349" s="11"/>
      <c r="D349" s="7" t="s">
        <v>23</v>
      </c>
      <c r="E349" s="50" t="s">
        <v>52</v>
      </c>
      <c r="F349" s="51">
        <v>20</v>
      </c>
      <c r="G349" s="51">
        <v>1.32</v>
      </c>
      <c r="H349" s="51">
        <v>0.24</v>
      </c>
      <c r="I349" s="51">
        <v>7.92</v>
      </c>
      <c r="J349" s="51">
        <v>40</v>
      </c>
      <c r="K349" s="52" t="s">
        <v>53</v>
      </c>
      <c r="L349" s="51"/>
    </row>
    <row r="350" spans="1:12" ht="15" x14ac:dyDescent="0.25">
      <c r="A350" s="15"/>
      <c r="B350" s="16"/>
      <c r="C350" s="11"/>
      <c r="D350" s="7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 t="s">
        <v>27</v>
      </c>
      <c r="E351" s="50" t="s">
        <v>87</v>
      </c>
      <c r="F351" s="51">
        <v>60</v>
      </c>
      <c r="G351" s="51">
        <v>7.03</v>
      </c>
      <c r="H351" s="51">
        <v>7.94</v>
      </c>
      <c r="I351" s="51">
        <v>19.75</v>
      </c>
      <c r="J351" s="51">
        <v>178.5</v>
      </c>
      <c r="K351" s="52">
        <v>3</v>
      </c>
      <c r="L351" s="51"/>
    </row>
    <row r="352" spans="1:12" ht="38.25" x14ac:dyDescent="0.25">
      <c r="A352" s="15"/>
      <c r="B352" s="16"/>
      <c r="C352" s="11"/>
      <c r="D352" s="6" t="s">
        <v>50</v>
      </c>
      <c r="E352" s="50" t="s">
        <v>51</v>
      </c>
      <c r="F352" s="51">
        <v>30</v>
      </c>
      <c r="G352" s="51">
        <v>2.2200000000000002</v>
      </c>
      <c r="H352" s="51">
        <v>2.82</v>
      </c>
      <c r="I352" s="51">
        <v>1.71</v>
      </c>
      <c r="J352" s="51">
        <v>12.9</v>
      </c>
      <c r="K352" s="52" t="s">
        <v>91</v>
      </c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v>510</v>
      </c>
      <c r="G353" s="21">
        <f t="shared" ref="G353" si="239">SUM(G346:G352)</f>
        <v>15.910000000000002</v>
      </c>
      <c r="H353" s="21">
        <f t="shared" ref="H353" si="240">SUM(H346:H352)</f>
        <v>16.47</v>
      </c>
      <c r="I353" s="21">
        <f t="shared" ref="I353" si="241">SUM(I346:I352)</f>
        <v>64.14</v>
      </c>
      <c r="J353" s="21">
        <f t="shared" ref="J353" si="242">SUM(J346:J352)</f>
        <v>477.09999999999997</v>
      </c>
      <c r="K353" s="27"/>
      <c r="L353" s="21">
        <v>64.19</v>
      </c>
    </row>
    <row r="354" spans="1:12" ht="15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43">SUM(G354:G356)</f>
        <v>0</v>
      </c>
      <c r="H357" s="21">
        <f t="shared" ref="H357" si="244">SUM(H354:H356)</f>
        <v>0</v>
      </c>
      <c r="I357" s="21">
        <f t="shared" ref="I357" si="245">SUM(I354:I356)</f>
        <v>0</v>
      </c>
      <c r="J357" s="21">
        <f t="shared" ref="J357" si="246">SUM(J354:J356)</f>
        <v>0</v>
      </c>
      <c r="K357" s="27"/>
      <c r="L357" s="21">
        <f t="shared" ref="L357" ca="1" si="247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8">SUM(G358:G366)</f>
        <v>0</v>
      </c>
      <c r="H367" s="21">
        <f t="shared" ref="H367" si="249">SUM(H358:H366)</f>
        <v>0</v>
      </c>
      <c r="I367" s="21">
        <f t="shared" ref="I367" si="250">SUM(I358:I366)</f>
        <v>0</v>
      </c>
      <c r="J367" s="21">
        <f t="shared" ref="J367" si="251">SUM(J358:J366)</f>
        <v>0</v>
      </c>
      <c r="K367" s="27"/>
      <c r="L367" s="21">
        <f t="shared" ref="L367" ca="1" si="252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53">SUM(G368:G371)</f>
        <v>0</v>
      </c>
      <c r="H372" s="21">
        <f t="shared" ref="H372" si="254">SUM(H368:H371)</f>
        <v>0</v>
      </c>
      <c r="I372" s="21">
        <f t="shared" ref="I372" si="255">SUM(I368:I371)</f>
        <v>0</v>
      </c>
      <c r="J372" s="21">
        <f t="shared" ref="J372" si="256">SUM(J368:J371)</f>
        <v>0</v>
      </c>
      <c r="K372" s="27"/>
      <c r="L372" s="21">
        <f t="shared" ref="L372" ca="1" si="257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8">SUM(G373:G378)</f>
        <v>0</v>
      </c>
      <c r="H379" s="21">
        <f t="shared" ref="H379" si="259">SUM(H373:H378)</f>
        <v>0</v>
      </c>
      <c r="I379" s="21">
        <f t="shared" ref="I379" si="260">SUM(I373:I378)</f>
        <v>0</v>
      </c>
      <c r="J379" s="21">
        <f t="shared" ref="J379" si="261">SUM(J373:J378)</f>
        <v>0</v>
      </c>
      <c r="K379" s="27"/>
      <c r="L379" s="21">
        <f t="shared" ref="L379" ca="1" si="262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 x14ac:dyDescent="0.2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 x14ac:dyDescent="0.2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 x14ac:dyDescent="0.2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63">SUM(G380:G385)</f>
        <v>0</v>
      </c>
      <c r="H386" s="21">
        <f t="shared" ref="H386" si="264">SUM(H380:H385)</f>
        <v>0</v>
      </c>
      <c r="I386" s="21">
        <f t="shared" ref="I386" si="265">SUM(I380:I385)</f>
        <v>0</v>
      </c>
      <c r="J386" s="21">
        <f t="shared" ref="J386" si="266">SUM(J380:J385)</f>
        <v>0</v>
      </c>
      <c r="K386" s="27"/>
      <c r="L386" s="21">
        <f t="shared" ref="L386" ca="1" si="267">SUM(L380:L388)</f>
        <v>0</v>
      </c>
    </row>
    <row r="387" spans="1:12" ht="15.75" customHeight="1" x14ac:dyDescent="0.2">
      <c r="A387" s="36">
        <f>A346</f>
        <v>2</v>
      </c>
      <c r="B387" s="36">
        <f>B346</f>
        <v>2</v>
      </c>
      <c r="C387" s="59" t="s">
        <v>4</v>
      </c>
      <c r="D387" s="60"/>
      <c r="E387" s="33"/>
      <c r="F387" s="34">
        <f>F353+F357+F367+F372+F379+F386</f>
        <v>510</v>
      </c>
      <c r="G387" s="34">
        <f t="shared" ref="G387" si="268">G353+G357+G367+G372+G379+G386</f>
        <v>15.910000000000002</v>
      </c>
      <c r="H387" s="34">
        <f t="shared" ref="H387" si="269">H353+H357+H367+H372+H379+H386</f>
        <v>16.47</v>
      </c>
      <c r="I387" s="34">
        <f t="shared" ref="I387" si="270">I353+I357+I367+I372+I379+I386</f>
        <v>64.14</v>
      </c>
      <c r="J387" s="34">
        <f t="shared" ref="J387" si="271">J353+J357+J367+J372+J379+J386</f>
        <v>477.09999999999997</v>
      </c>
      <c r="K387" s="35"/>
      <c r="L387" s="34">
        <v>64.19</v>
      </c>
    </row>
    <row r="388" spans="1:12" ht="15.75" thickBot="1" x14ac:dyDescent="0.3">
      <c r="A388" s="22">
        <v>2</v>
      </c>
      <c r="B388" s="23">
        <v>3</v>
      </c>
      <c r="C388" s="24" t="s">
        <v>20</v>
      </c>
      <c r="D388" s="5" t="s">
        <v>21</v>
      </c>
      <c r="E388" s="47" t="s">
        <v>92</v>
      </c>
      <c r="F388" s="48">
        <v>90</v>
      </c>
      <c r="G388" s="48">
        <v>11.85</v>
      </c>
      <c r="H388" s="48">
        <v>8.06</v>
      </c>
      <c r="I388" s="48">
        <v>18.53</v>
      </c>
      <c r="J388" s="48">
        <v>198</v>
      </c>
      <c r="K388" s="49">
        <v>294</v>
      </c>
      <c r="L388" s="48"/>
    </row>
    <row r="389" spans="1:12" ht="15" x14ac:dyDescent="0.25">
      <c r="A389" s="25"/>
      <c r="B389" s="16"/>
      <c r="C389" s="11"/>
      <c r="D389" s="5" t="s">
        <v>21</v>
      </c>
      <c r="E389" s="50" t="s">
        <v>93</v>
      </c>
      <c r="F389" s="51" t="s">
        <v>48</v>
      </c>
      <c r="G389" s="51">
        <v>3.13</v>
      </c>
      <c r="H389" s="51">
        <v>8.43</v>
      </c>
      <c r="I389" s="51">
        <v>20.51</v>
      </c>
      <c r="J389" s="51">
        <v>170.25</v>
      </c>
      <c r="K389" s="52">
        <v>312</v>
      </c>
      <c r="L389" s="51"/>
    </row>
    <row r="390" spans="1:12" ht="15" x14ac:dyDescent="0.25">
      <c r="A390" s="25"/>
      <c r="B390" s="16"/>
      <c r="C390" s="11"/>
      <c r="D390" s="7" t="s">
        <v>22</v>
      </c>
      <c r="E390" s="50" t="s">
        <v>68</v>
      </c>
      <c r="F390" s="51" t="s">
        <v>69</v>
      </c>
      <c r="G390" s="51">
        <v>7.0000000000000007E-2</v>
      </c>
      <c r="H390" s="51">
        <v>0.02</v>
      </c>
      <c r="I390" s="51">
        <v>10</v>
      </c>
      <c r="J390" s="51">
        <v>40</v>
      </c>
      <c r="K390" s="52">
        <v>376</v>
      </c>
      <c r="L390" s="51"/>
    </row>
    <row r="391" spans="1:12" ht="153" x14ac:dyDescent="0.25">
      <c r="A391" s="25"/>
      <c r="B391" s="16"/>
      <c r="C391" s="11"/>
      <c r="D391" s="7" t="s">
        <v>23</v>
      </c>
      <c r="E391" s="50" t="s">
        <v>62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</v>
      </c>
      <c r="K391" s="52" t="s">
        <v>63</v>
      </c>
      <c r="L391" s="51"/>
    </row>
    <row r="392" spans="1:12" ht="153" x14ac:dyDescent="0.25">
      <c r="A392" s="25"/>
      <c r="B392" s="16"/>
      <c r="C392" s="11"/>
      <c r="D392" s="7" t="s">
        <v>23</v>
      </c>
      <c r="E392" s="50" t="s">
        <v>52</v>
      </c>
      <c r="F392" s="51">
        <v>25</v>
      </c>
      <c r="G392" s="51">
        <v>1.65</v>
      </c>
      <c r="H392" s="51">
        <v>0.3</v>
      </c>
      <c r="I392" s="51">
        <v>9.9</v>
      </c>
      <c r="J392" s="51">
        <v>50</v>
      </c>
      <c r="K392" s="52" t="s">
        <v>53</v>
      </c>
      <c r="L392" s="51"/>
    </row>
    <row r="393" spans="1:12" ht="15" x14ac:dyDescent="0.25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 t="s">
        <v>27</v>
      </c>
      <c r="E394" s="50" t="s">
        <v>64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5" x14ac:dyDescent="0.2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6"/>
      <c r="B396" s="18"/>
      <c r="C396" s="8"/>
      <c r="D396" s="19" t="s">
        <v>39</v>
      </c>
      <c r="E396" s="9"/>
      <c r="F396" s="21">
        <v>565</v>
      </c>
      <c r="G396" s="21">
        <f t="shared" ref="G396" si="272">SUM(G388:G395)</f>
        <v>20.2</v>
      </c>
      <c r="H396" s="21">
        <f t="shared" ref="H396" si="273">SUM(H388:H395)</f>
        <v>20.700000000000003</v>
      </c>
      <c r="I396" s="21">
        <f t="shared" ref="I396" si="274">SUM(I388:I395)</f>
        <v>81.12</v>
      </c>
      <c r="J396" s="21">
        <f t="shared" ref="J396" si="275">SUM(J388:J395)</f>
        <v>595.92999999999995</v>
      </c>
      <c r="K396" s="27"/>
      <c r="L396" s="21">
        <v>64.19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76">SUM(G397:G399)</f>
        <v>0</v>
      </c>
      <c r="H400" s="21">
        <f t="shared" ref="H400" si="277">SUM(H397:H399)</f>
        <v>0</v>
      </c>
      <c r="I400" s="21">
        <f t="shared" ref="I400" si="278">SUM(I397:I399)</f>
        <v>0</v>
      </c>
      <c r="J400" s="21">
        <f t="shared" ref="J400" si="279">SUM(J397:J399)</f>
        <v>0</v>
      </c>
      <c r="K400" s="27"/>
      <c r="L400" s="21">
        <f t="shared" ref="L400" ca="1" si="280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81">SUM(G401:G409)</f>
        <v>0</v>
      </c>
      <c r="H410" s="21">
        <f t="shared" ref="H410" si="282">SUM(H401:H409)</f>
        <v>0</v>
      </c>
      <c r="I410" s="21">
        <f t="shared" ref="I410" si="283">SUM(I401:I409)</f>
        <v>0</v>
      </c>
      <c r="J410" s="21">
        <f t="shared" ref="J410" si="284">SUM(J401:J409)</f>
        <v>0</v>
      </c>
      <c r="K410" s="27"/>
      <c r="L410" s="21">
        <f t="shared" ref="L410" ca="1" si="285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86">SUM(G411:G414)</f>
        <v>0</v>
      </c>
      <c r="H415" s="21">
        <f t="shared" ref="H415" si="287">SUM(H411:H414)</f>
        <v>0</v>
      </c>
      <c r="I415" s="21">
        <f t="shared" ref="I415" si="288">SUM(I411:I414)</f>
        <v>0</v>
      </c>
      <c r="J415" s="21">
        <f t="shared" ref="J415" si="289">SUM(J411:J414)</f>
        <v>0</v>
      </c>
      <c r="K415" s="27"/>
      <c r="L415" s="21">
        <f t="shared" ref="L415" ca="1" si="290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91">SUM(G416:G421)</f>
        <v>0</v>
      </c>
      <c r="H422" s="21">
        <f t="shared" ref="H422" si="292">SUM(H416:H421)</f>
        <v>0</v>
      </c>
      <c r="I422" s="21">
        <f t="shared" ref="I422" si="293">SUM(I416:I421)</f>
        <v>0</v>
      </c>
      <c r="J422" s="21">
        <f t="shared" ref="J422" si="294">SUM(J416:J421)</f>
        <v>0</v>
      </c>
      <c r="K422" s="27"/>
      <c r="L422" s="21">
        <f t="shared" ref="L422" ca="1" si="295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 x14ac:dyDescent="0.2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 x14ac:dyDescent="0.2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96">SUM(G423:G428)</f>
        <v>0</v>
      </c>
      <c r="H429" s="21">
        <f t="shared" ref="H429" si="297">SUM(H423:H428)</f>
        <v>0</v>
      </c>
      <c r="I429" s="21">
        <f t="shared" ref="I429" si="298">SUM(I423:I428)</f>
        <v>0</v>
      </c>
      <c r="J429" s="21">
        <f t="shared" ref="J429" si="299">SUM(J423:J428)</f>
        <v>0</v>
      </c>
      <c r="K429" s="27"/>
      <c r="L429" s="21">
        <f t="shared" ref="L429" ca="1" si="300">SUM(L423:L431)</f>
        <v>0</v>
      </c>
    </row>
    <row r="430" spans="1:12" ht="15.75" customHeight="1" x14ac:dyDescent="0.2">
      <c r="A430" s="31">
        <f>A388</f>
        <v>2</v>
      </c>
      <c r="B430" s="32">
        <f>B388</f>
        <v>3</v>
      </c>
      <c r="C430" s="59" t="s">
        <v>4</v>
      </c>
      <c r="D430" s="60"/>
      <c r="E430" s="33"/>
      <c r="F430" s="34">
        <f>F396+F400+F410+F415+F422+F429</f>
        <v>565</v>
      </c>
      <c r="G430" s="34">
        <f t="shared" ref="G430" si="301">G396+G400+G410+G415+G422+G429</f>
        <v>20.2</v>
      </c>
      <c r="H430" s="34">
        <f t="shared" ref="H430" si="302">H396+H400+H410+H415+H422+H429</f>
        <v>20.700000000000003</v>
      </c>
      <c r="I430" s="34">
        <f t="shared" ref="I430" si="303">I396+I400+I410+I415+I422+I429</f>
        <v>81.12</v>
      </c>
      <c r="J430" s="34">
        <f t="shared" ref="J430" si="304">J396+J400+J410+J415+J422+J429</f>
        <v>595.92999999999995</v>
      </c>
      <c r="K430" s="35"/>
      <c r="L430" s="34">
        <v>64.19</v>
      </c>
    </row>
    <row r="431" spans="1:12" ht="15.75" thickBot="1" x14ac:dyDescent="0.3">
      <c r="A431" s="22">
        <v>2</v>
      </c>
      <c r="B431" s="23">
        <v>4</v>
      </c>
      <c r="C431" s="24" t="s">
        <v>20</v>
      </c>
      <c r="D431" s="5" t="s">
        <v>21</v>
      </c>
      <c r="E431" s="47" t="s">
        <v>94</v>
      </c>
      <c r="F431" s="48" t="s">
        <v>95</v>
      </c>
      <c r="G431" s="48">
        <v>7.2839999999999998</v>
      </c>
      <c r="H431" s="48">
        <v>11.79</v>
      </c>
      <c r="I431" s="48">
        <v>6.7380000000000004</v>
      </c>
      <c r="J431" s="48">
        <v>133.99</v>
      </c>
      <c r="K431" s="49" t="s">
        <v>96</v>
      </c>
      <c r="L431" s="48"/>
    </row>
    <row r="432" spans="1:12" ht="15" x14ac:dyDescent="0.25">
      <c r="A432" s="25"/>
      <c r="B432" s="16"/>
      <c r="C432" s="11"/>
      <c r="D432" s="5" t="s">
        <v>21</v>
      </c>
      <c r="E432" s="50" t="s">
        <v>47</v>
      </c>
      <c r="F432" s="51" t="s">
        <v>84</v>
      </c>
      <c r="G432" s="51">
        <v>5.0999999999999996</v>
      </c>
      <c r="H432" s="51">
        <v>2.85</v>
      </c>
      <c r="I432" s="51">
        <v>33.76</v>
      </c>
      <c r="J432" s="51">
        <v>176.1</v>
      </c>
      <c r="K432" s="52">
        <v>203</v>
      </c>
      <c r="L432" s="51"/>
    </row>
    <row r="433" spans="1:12" ht="15" x14ac:dyDescent="0.25">
      <c r="A433" s="25"/>
      <c r="B433" s="16"/>
      <c r="C433" s="11"/>
      <c r="D433" s="7" t="s">
        <v>22</v>
      </c>
      <c r="E433" s="50" t="s">
        <v>97</v>
      </c>
      <c r="F433" s="51">
        <v>200</v>
      </c>
      <c r="G433" s="51">
        <v>0.34</v>
      </c>
      <c r="H433" s="51">
        <v>0.17</v>
      </c>
      <c r="I433" s="51">
        <v>9.99</v>
      </c>
      <c r="J433" s="51">
        <v>63.6</v>
      </c>
      <c r="K433" s="52" t="s">
        <v>81</v>
      </c>
      <c r="L433" s="51"/>
    </row>
    <row r="434" spans="1:12" ht="153" x14ac:dyDescent="0.25">
      <c r="A434" s="25"/>
      <c r="B434" s="16"/>
      <c r="C434" s="11"/>
      <c r="D434" s="7" t="s">
        <v>23</v>
      </c>
      <c r="E434" s="50" t="s">
        <v>62</v>
      </c>
      <c r="F434" s="51">
        <v>20</v>
      </c>
      <c r="G434" s="51">
        <v>1.52</v>
      </c>
      <c r="H434" s="51">
        <v>0.16</v>
      </c>
      <c r="I434" s="51">
        <v>9.84</v>
      </c>
      <c r="J434" s="51">
        <v>47</v>
      </c>
      <c r="K434" s="52" t="s">
        <v>63</v>
      </c>
      <c r="L434" s="51"/>
    </row>
    <row r="435" spans="1:12" ht="153" x14ac:dyDescent="0.25">
      <c r="A435" s="25"/>
      <c r="B435" s="16"/>
      <c r="C435" s="11"/>
      <c r="D435" s="7" t="s">
        <v>24</v>
      </c>
      <c r="E435" s="50" t="s">
        <v>54</v>
      </c>
      <c r="F435" s="51">
        <v>100</v>
      </c>
      <c r="G435" s="51">
        <v>0.8</v>
      </c>
      <c r="H435" s="51">
        <v>0.2</v>
      </c>
      <c r="I435" s="51">
        <v>8.0500000000000007</v>
      </c>
      <c r="J435" s="51">
        <v>43</v>
      </c>
      <c r="K435" s="52" t="s">
        <v>55</v>
      </c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6"/>
      <c r="B438" s="18"/>
      <c r="C438" s="8"/>
      <c r="D438" s="19" t="s">
        <v>39</v>
      </c>
      <c r="E438" s="9"/>
      <c r="F438" s="21">
        <v>573</v>
      </c>
      <c r="G438" s="21">
        <f t="shared" ref="G438" si="305">SUM(G431:G437)</f>
        <v>15.044</v>
      </c>
      <c r="H438" s="21">
        <f t="shared" ref="H438" si="306">SUM(H431:H437)</f>
        <v>15.169999999999998</v>
      </c>
      <c r="I438" s="21">
        <f t="shared" ref="I438" si="307">SUM(I431:I437)</f>
        <v>68.378</v>
      </c>
      <c r="J438" s="21">
        <f t="shared" ref="J438" si="308">SUM(J431:J437)</f>
        <v>463.69000000000005</v>
      </c>
      <c r="K438" s="27"/>
      <c r="L438" s="21">
        <f t="shared" ref="L438" si="309">SUM(L431:L437)</f>
        <v>0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310">SUM(G439:G441)</f>
        <v>0</v>
      </c>
      <c r="H442" s="21">
        <f t="shared" ref="H442" si="311">SUM(H439:H441)</f>
        <v>0</v>
      </c>
      <c r="I442" s="21">
        <f t="shared" ref="I442" si="312">SUM(I439:I441)</f>
        <v>0</v>
      </c>
      <c r="J442" s="21">
        <f t="shared" ref="J442" si="313">SUM(J439:J441)</f>
        <v>0</v>
      </c>
      <c r="K442" s="27"/>
      <c r="L442" s="21">
        <f t="shared" ref="L442" ca="1" si="314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15">SUM(G443:G451)</f>
        <v>0</v>
      </c>
      <c r="H452" s="21">
        <f t="shared" ref="H452" si="316">SUM(H443:H451)</f>
        <v>0</v>
      </c>
      <c r="I452" s="21">
        <f t="shared" ref="I452" si="317">SUM(I443:I451)</f>
        <v>0</v>
      </c>
      <c r="J452" s="21">
        <f t="shared" ref="J452" si="318">SUM(J443:J451)</f>
        <v>0</v>
      </c>
      <c r="K452" s="27"/>
      <c r="L452" s="21">
        <f t="shared" ref="L452" ca="1" si="319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20">SUM(G453:G456)</f>
        <v>0</v>
      </c>
      <c r="H457" s="21">
        <f t="shared" ref="H457" si="321">SUM(H453:H456)</f>
        <v>0</v>
      </c>
      <c r="I457" s="21">
        <f t="shared" ref="I457" si="322">SUM(I453:I456)</f>
        <v>0</v>
      </c>
      <c r="J457" s="21">
        <f t="shared" ref="J457" si="323">SUM(J453:J456)</f>
        <v>0</v>
      </c>
      <c r="K457" s="27"/>
      <c r="L457" s="21">
        <f t="shared" ref="L457" ca="1" si="324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25">SUM(G458:G463)</f>
        <v>0</v>
      </c>
      <c r="H464" s="21">
        <f t="shared" ref="H464" si="326">SUM(H458:H463)</f>
        <v>0</v>
      </c>
      <c r="I464" s="21">
        <f t="shared" ref="I464" si="327">SUM(I458:I463)</f>
        <v>0</v>
      </c>
      <c r="J464" s="21">
        <f t="shared" ref="J464" si="328">SUM(J458:J463)</f>
        <v>0</v>
      </c>
      <c r="K464" s="27"/>
      <c r="L464" s="21">
        <f t="shared" ref="L464" ca="1" si="329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 x14ac:dyDescent="0.2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 x14ac:dyDescent="0.2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30">SUM(G465:G470)</f>
        <v>0</v>
      </c>
      <c r="H471" s="21">
        <f t="shared" ref="H471" si="331">SUM(H465:H470)</f>
        <v>0</v>
      </c>
      <c r="I471" s="21">
        <f t="shared" ref="I471" si="332">SUM(I465:I470)</f>
        <v>0</v>
      </c>
      <c r="J471" s="21">
        <f t="shared" ref="J471" si="333">SUM(J465:J470)</f>
        <v>0</v>
      </c>
      <c r="K471" s="27"/>
      <c r="L471" s="21">
        <f t="shared" ref="L471" ca="1" si="334">SUM(L465:L473)</f>
        <v>0</v>
      </c>
    </row>
    <row r="472" spans="1:12" ht="15.75" customHeight="1" x14ac:dyDescent="0.2">
      <c r="A472" s="31">
        <f>A431</f>
        <v>2</v>
      </c>
      <c r="B472" s="32">
        <f>B431</f>
        <v>4</v>
      </c>
      <c r="C472" s="59" t="s">
        <v>4</v>
      </c>
      <c r="D472" s="60"/>
      <c r="E472" s="33"/>
      <c r="F472" s="34">
        <f>F438+F442+F452+F457+F464+F471</f>
        <v>573</v>
      </c>
      <c r="G472" s="34">
        <f t="shared" ref="G472" si="335">G438+G442+G452+G457+G464+G471</f>
        <v>15.044</v>
      </c>
      <c r="H472" s="34">
        <f t="shared" ref="H472" si="336">H438+H442+H452+H457+H464+H471</f>
        <v>15.169999999999998</v>
      </c>
      <c r="I472" s="34">
        <f t="shared" ref="I472" si="337">I438+I442+I452+I457+I464+I471</f>
        <v>68.378</v>
      </c>
      <c r="J472" s="34">
        <f t="shared" ref="J472" si="338">J438+J442+J452+J457+J464+J471</f>
        <v>463.69000000000005</v>
      </c>
      <c r="K472" s="35"/>
      <c r="L472" s="34">
        <v>64.19</v>
      </c>
    </row>
    <row r="473" spans="1:12" ht="15" x14ac:dyDescent="0.25">
      <c r="A473" s="22">
        <v>2</v>
      </c>
      <c r="B473" s="23">
        <v>5</v>
      </c>
      <c r="C473" s="24" t="s">
        <v>20</v>
      </c>
      <c r="D473" s="5" t="s">
        <v>21</v>
      </c>
      <c r="E473" s="47" t="s">
        <v>99</v>
      </c>
      <c r="F473" s="48" t="s">
        <v>80</v>
      </c>
      <c r="G473" s="48">
        <v>16.03</v>
      </c>
      <c r="H473" s="48">
        <v>18.16</v>
      </c>
      <c r="I473" s="48">
        <v>45.91</v>
      </c>
      <c r="J473" s="48">
        <v>415.89</v>
      </c>
      <c r="K473" s="49">
        <v>265</v>
      </c>
      <c r="L473" s="48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5"/>
      <c r="B475" s="16"/>
      <c r="C475" s="11"/>
      <c r="D475" s="7" t="s">
        <v>22</v>
      </c>
      <c r="E475" s="50" t="s">
        <v>85</v>
      </c>
      <c r="F475" s="51" t="s">
        <v>86</v>
      </c>
      <c r="G475" s="51">
        <v>0.11</v>
      </c>
      <c r="H475" s="51">
        <v>0.06</v>
      </c>
      <c r="I475" s="51">
        <v>10.99</v>
      </c>
      <c r="J475" s="51">
        <v>45</v>
      </c>
      <c r="K475" s="52">
        <v>376</v>
      </c>
      <c r="L475" s="51"/>
    </row>
    <row r="476" spans="1:12" ht="153" x14ac:dyDescent="0.25">
      <c r="A476" s="25"/>
      <c r="B476" s="16"/>
      <c r="C476" s="11"/>
      <c r="D476" s="7" t="s">
        <v>23</v>
      </c>
      <c r="E476" s="50" t="s">
        <v>62</v>
      </c>
      <c r="F476" s="51">
        <v>25</v>
      </c>
      <c r="G476" s="51">
        <v>1.9</v>
      </c>
      <c r="H476" s="51">
        <v>0.2</v>
      </c>
      <c r="I476" s="51">
        <v>12.3</v>
      </c>
      <c r="J476" s="51">
        <v>59</v>
      </c>
      <c r="K476" s="52" t="s">
        <v>63</v>
      </c>
      <c r="L476" s="51"/>
    </row>
    <row r="477" spans="1:12" ht="153" x14ac:dyDescent="0.25">
      <c r="A477" s="25"/>
      <c r="B477" s="16"/>
      <c r="C477" s="11"/>
      <c r="D477" s="7" t="s">
        <v>23</v>
      </c>
      <c r="E477" s="50" t="s">
        <v>52</v>
      </c>
      <c r="F477" s="51">
        <v>20</v>
      </c>
      <c r="G477" s="51">
        <v>1.32</v>
      </c>
      <c r="H477" s="51">
        <v>0.24</v>
      </c>
      <c r="I477" s="51">
        <v>7.92</v>
      </c>
      <c r="J477" s="51">
        <v>40</v>
      </c>
      <c r="K477" s="52" t="s">
        <v>53</v>
      </c>
      <c r="L477" s="51"/>
    </row>
    <row r="478" spans="1:12" ht="15" x14ac:dyDescent="0.25">
      <c r="A478" s="25"/>
      <c r="B478" s="16"/>
      <c r="C478" s="11"/>
      <c r="D478" s="7" t="s">
        <v>24</v>
      </c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5"/>
      <c r="B479" s="16"/>
      <c r="C479" s="11"/>
      <c r="D479" s="6" t="s">
        <v>27</v>
      </c>
      <c r="E479" s="50" t="s">
        <v>98</v>
      </c>
      <c r="F479" s="51">
        <v>60</v>
      </c>
      <c r="G479" s="51">
        <v>0.79</v>
      </c>
      <c r="H479" s="51">
        <v>1.95</v>
      </c>
      <c r="I479" s="51">
        <v>3.88</v>
      </c>
      <c r="J479" s="51">
        <v>36.24</v>
      </c>
      <c r="K479" s="52">
        <v>45</v>
      </c>
      <c r="L479" s="51"/>
    </row>
    <row r="480" spans="1:12" ht="15" x14ac:dyDescent="0.2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6"/>
      <c r="B481" s="18"/>
      <c r="C481" s="8"/>
      <c r="D481" s="19" t="s">
        <v>39</v>
      </c>
      <c r="E481" s="9"/>
      <c r="F481" s="21">
        <v>505</v>
      </c>
      <c r="G481" s="21">
        <f t="shared" ref="G481" si="339">SUM(G473:G480)</f>
        <v>20.149999999999999</v>
      </c>
      <c r="H481" s="21">
        <f t="shared" ref="H481" si="340">SUM(H473:H480)</f>
        <v>20.609999999999996</v>
      </c>
      <c r="I481" s="21">
        <f t="shared" ref="I481" si="341">SUM(I473:I480)</f>
        <v>81</v>
      </c>
      <c r="J481" s="21">
        <f t="shared" ref="J481" si="342">SUM(J473:J480)</f>
        <v>596.13</v>
      </c>
      <c r="K481" s="27"/>
      <c r="L481" s="21">
        <v>64.19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43">SUM(G482:G484)</f>
        <v>0</v>
      </c>
      <c r="H485" s="21">
        <f t="shared" ref="H485" si="344">SUM(H482:H484)</f>
        <v>0</v>
      </c>
      <c r="I485" s="21">
        <f t="shared" ref="I485" si="345">SUM(I482:I484)</f>
        <v>0</v>
      </c>
      <c r="J485" s="21">
        <f t="shared" ref="J485" si="346">SUM(J482:J484)</f>
        <v>0</v>
      </c>
      <c r="K485" s="27"/>
      <c r="L485" s="21">
        <f t="shared" ref="L485" ca="1" si="347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48">SUM(G486:G494)</f>
        <v>0</v>
      </c>
      <c r="H495" s="21">
        <f t="shared" ref="H495" si="349">SUM(H486:H494)</f>
        <v>0</v>
      </c>
      <c r="I495" s="21">
        <f t="shared" ref="I495" si="350">SUM(I486:I494)</f>
        <v>0</v>
      </c>
      <c r="J495" s="21">
        <f t="shared" ref="J495" si="351">SUM(J486:J494)</f>
        <v>0</v>
      </c>
      <c r="K495" s="27"/>
      <c r="L495" s="21">
        <f t="shared" ref="L495" ca="1" si="352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53">SUM(G496:G499)</f>
        <v>0</v>
      </c>
      <c r="H500" s="21">
        <f t="shared" ref="H500" si="354">SUM(H496:H499)</f>
        <v>0</v>
      </c>
      <c r="I500" s="21">
        <f t="shared" ref="I500" si="355">SUM(I496:I499)</f>
        <v>0</v>
      </c>
      <c r="J500" s="21">
        <f t="shared" ref="J500" si="356">SUM(J496:J499)</f>
        <v>0</v>
      </c>
      <c r="K500" s="27"/>
      <c r="L500" s="21">
        <f t="shared" ref="L500" ca="1" si="357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58">SUM(G501:G506)</f>
        <v>0</v>
      </c>
      <c r="H507" s="21">
        <f t="shared" ref="H507" si="359">SUM(H501:H506)</f>
        <v>0</v>
      </c>
      <c r="I507" s="21">
        <f t="shared" ref="I507" si="360">SUM(I501:I506)</f>
        <v>0</v>
      </c>
      <c r="J507" s="21">
        <f t="shared" ref="J507" si="361">SUM(J501:J506)</f>
        <v>0</v>
      </c>
      <c r="K507" s="27"/>
      <c r="L507" s="21">
        <f t="shared" ref="L507" ca="1" si="362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 x14ac:dyDescent="0.2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 x14ac:dyDescent="0.2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 x14ac:dyDescent="0.2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63">SUM(G508:G513)</f>
        <v>0</v>
      </c>
      <c r="H514" s="21">
        <f t="shared" ref="H514" si="364">SUM(H508:H513)</f>
        <v>0</v>
      </c>
      <c r="I514" s="21">
        <f t="shared" ref="I514" si="365">SUM(I508:I513)</f>
        <v>0</v>
      </c>
      <c r="J514" s="21">
        <f t="shared" ref="J514" si="366">SUM(J508:J513)</f>
        <v>0</v>
      </c>
      <c r="K514" s="27"/>
      <c r="L514" s="21">
        <f t="shared" ref="L514" ca="1" si="367">SUM(L508:L516)</f>
        <v>0</v>
      </c>
    </row>
    <row r="515" spans="1:12" ht="15.75" customHeight="1" x14ac:dyDescent="0.2">
      <c r="A515" s="31">
        <f>A473</f>
        <v>2</v>
      </c>
      <c r="B515" s="32">
        <f>B473</f>
        <v>5</v>
      </c>
      <c r="C515" s="59" t="s">
        <v>4</v>
      </c>
      <c r="D515" s="60"/>
      <c r="E515" s="33"/>
      <c r="F515" s="34">
        <f>F481+F485+F495+F500+F507+F514</f>
        <v>505</v>
      </c>
      <c r="G515" s="34">
        <f t="shared" ref="G515" si="368">G481+G485+G495+G500+G507+G514</f>
        <v>20.149999999999999</v>
      </c>
      <c r="H515" s="34">
        <f t="shared" ref="H515" si="369">H481+H485+H495+H500+H507+H514</f>
        <v>20.609999999999996</v>
      </c>
      <c r="I515" s="34">
        <f t="shared" ref="I515" si="370">I481+I485+I495+I500+I507+I514</f>
        <v>81</v>
      </c>
      <c r="J515" s="34">
        <f t="shared" ref="J515" si="371">J481+J485+J495+J500+J507+J514</f>
        <v>596.13</v>
      </c>
      <c r="K515" s="35"/>
      <c r="L515" s="34">
        <f t="shared" ref="L515" ca="1" si="372">L481+L485+L495+L500+L507+L514</f>
        <v>0</v>
      </c>
    </row>
    <row r="516" spans="1:12" ht="15.75" thickBot="1" x14ac:dyDescent="0.3">
      <c r="A516" s="22">
        <v>2</v>
      </c>
      <c r="B516" s="23">
        <v>6</v>
      </c>
      <c r="C516" s="24" t="s">
        <v>20</v>
      </c>
      <c r="D516" s="5" t="s">
        <v>21</v>
      </c>
      <c r="E516" s="47" t="s">
        <v>100</v>
      </c>
      <c r="F516" s="48" t="s">
        <v>101</v>
      </c>
      <c r="G516" s="48">
        <v>9.1050000000000004</v>
      </c>
      <c r="H516" s="48">
        <v>10.1</v>
      </c>
      <c r="I516" s="48">
        <v>12.917</v>
      </c>
      <c r="J516" s="48">
        <v>146.52000000000001</v>
      </c>
      <c r="K516" s="49" t="s">
        <v>102</v>
      </c>
      <c r="L516" s="48"/>
    </row>
    <row r="517" spans="1:12" ht="15" x14ac:dyDescent="0.25">
      <c r="A517" s="25"/>
      <c r="B517" s="16"/>
      <c r="C517" s="11"/>
      <c r="D517" s="5" t="s">
        <v>21</v>
      </c>
      <c r="E517" s="50" t="s">
        <v>103</v>
      </c>
      <c r="F517" s="51">
        <v>150</v>
      </c>
      <c r="G517" s="51">
        <v>4.1399999999999997</v>
      </c>
      <c r="H517" s="51">
        <v>4.53</v>
      </c>
      <c r="I517" s="51">
        <v>37.424999999999997</v>
      </c>
      <c r="J517" s="51">
        <v>231.5</v>
      </c>
      <c r="K517" s="52">
        <v>146</v>
      </c>
      <c r="L517" s="51"/>
    </row>
    <row r="518" spans="1:12" ht="15" x14ac:dyDescent="0.25">
      <c r="A518" s="25"/>
      <c r="B518" s="16"/>
      <c r="C518" s="11"/>
      <c r="D518" s="7" t="s">
        <v>22</v>
      </c>
      <c r="E518" s="50" t="s">
        <v>104</v>
      </c>
      <c r="F518" s="51">
        <v>200</v>
      </c>
      <c r="G518" s="51">
        <v>4.08</v>
      </c>
      <c r="H518" s="51">
        <v>3.54</v>
      </c>
      <c r="I518" s="51">
        <v>7.6</v>
      </c>
      <c r="J518" s="51">
        <v>78.7</v>
      </c>
      <c r="K518" s="52">
        <v>382</v>
      </c>
      <c r="L518" s="51"/>
    </row>
    <row r="519" spans="1:12" ht="153" x14ac:dyDescent="0.25">
      <c r="A519" s="25"/>
      <c r="B519" s="16"/>
      <c r="C519" s="11"/>
      <c r="D519" s="7" t="s">
        <v>23</v>
      </c>
      <c r="E519" s="50" t="s">
        <v>52</v>
      </c>
      <c r="F519" s="51">
        <v>30</v>
      </c>
      <c r="G519" s="51">
        <v>1.98</v>
      </c>
      <c r="H519" s="51">
        <v>0.36</v>
      </c>
      <c r="I519" s="51">
        <v>11.88</v>
      </c>
      <c r="J519" s="51">
        <v>59</v>
      </c>
      <c r="K519" s="52" t="s">
        <v>53</v>
      </c>
      <c r="L519" s="51"/>
    </row>
    <row r="520" spans="1:12" ht="153" x14ac:dyDescent="0.25">
      <c r="A520" s="25"/>
      <c r="B520" s="16"/>
      <c r="C520" s="11"/>
      <c r="D520" s="7" t="s">
        <v>24</v>
      </c>
      <c r="E520" s="50" t="s">
        <v>77</v>
      </c>
      <c r="F520" s="51">
        <v>100</v>
      </c>
      <c r="G520" s="51">
        <v>0.4</v>
      </c>
      <c r="H520" s="51">
        <v>0.4</v>
      </c>
      <c r="I520" s="51">
        <v>9.8000000000000007</v>
      </c>
      <c r="J520" s="51">
        <v>47</v>
      </c>
      <c r="K520" s="52" t="s">
        <v>78</v>
      </c>
      <c r="L520" s="51"/>
    </row>
    <row r="521" spans="1:12" ht="15" x14ac:dyDescent="0.2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6"/>
      <c r="B523" s="18"/>
      <c r="C523" s="8"/>
      <c r="D523" s="19" t="s">
        <v>39</v>
      </c>
      <c r="E523" s="9"/>
      <c r="F523" s="21">
        <v>580</v>
      </c>
      <c r="G523" s="21">
        <f t="shared" ref="G523" si="373">SUM(G516:G522)</f>
        <v>19.705000000000002</v>
      </c>
      <c r="H523" s="21">
        <f t="shared" ref="H523" si="374">SUM(H516:H522)</f>
        <v>18.929999999999996</v>
      </c>
      <c r="I523" s="21">
        <f t="shared" ref="I523" si="375">SUM(I516:I522)</f>
        <v>79.622</v>
      </c>
      <c r="J523" s="21">
        <f t="shared" ref="J523" si="376">SUM(J516:J522)</f>
        <v>562.72</v>
      </c>
      <c r="K523" s="27"/>
      <c r="L523" s="21">
        <f t="shared" ref="L523" si="377">SUM(L516:L522)</f>
        <v>0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78">SUM(G524:G526)</f>
        <v>0</v>
      </c>
      <c r="H527" s="21">
        <f t="shared" ref="H527" si="379">SUM(H524:H526)</f>
        <v>0</v>
      </c>
      <c r="I527" s="21">
        <f t="shared" ref="I527" si="380">SUM(I524:I526)</f>
        <v>0</v>
      </c>
      <c r="J527" s="21">
        <f t="shared" ref="J527" si="381">SUM(J524:J526)</f>
        <v>0</v>
      </c>
      <c r="K527" s="27"/>
      <c r="L527" s="21">
        <f t="shared" ref="L527" ca="1" si="382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83">SUM(G528:G536)</f>
        <v>0</v>
      </c>
      <c r="H537" s="21">
        <f t="shared" ref="H537" si="384">SUM(H528:H536)</f>
        <v>0</v>
      </c>
      <c r="I537" s="21">
        <f t="shared" ref="I537" si="385">SUM(I528:I536)</f>
        <v>0</v>
      </c>
      <c r="J537" s="21">
        <f t="shared" ref="J537" si="386">SUM(J528:J536)</f>
        <v>0</v>
      </c>
      <c r="K537" s="27"/>
      <c r="L537" s="21">
        <f t="shared" ref="L537" ca="1" si="387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88">SUM(G538:G541)</f>
        <v>0</v>
      </c>
      <c r="H542" s="21">
        <f t="shared" ref="H542" si="389">SUM(H538:H541)</f>
        <v>0</v>
      </c>
      <c r="I542" s="21">
        <f t="shared" ref="I542" si="390">SUM(I538:I541)</f>
        <v>0</v>
      </c>
      <c r="J542" s="21">
        <f t="shared" ref="J542" si="391">SUM(J538:J541)</f>
        <v>0</v>
      </c>
      <c r="K542" s="27"/>
      <c r="L542" s="21">
        <f t="shared" ref="L542" ca="1" si="392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93">SUM(G543:G548)</f>
        <v>0</v>
      </c>
      <c r="H549" s="21">
        <f t="shared" ref="H549" si="394">SUM(H543:H548)</f>
        <v>0</v>
      </c>
      <c r="I549" s="21">
        <f t="shared" ref="I549" si="395">SUM(I543:I548)</f>
        <v>0</v>
      </c>
      <c r="J549" s="21">
        <f t="shared" ref="J549" si="396">SUM(J543:J548)</f>
        <v>0</v>
      </c>
      <c r="K549" s="27"/>
      <c r="L549" s="21">
        <f t="shared" ref="L549" ca="1" si="397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 x14ac:dyDescent="0.2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98">SUM(G550:G555)</f>
        <v>0</v>
      </c>
      <c r="H556" s="21">
        <f t="shared" ref="H556" si="399">SUM(H550:H555)</f>
        <v>0</v>
      </c>
      <c r="I556" s="21">
        <f t="shared" ref="I556" si="400">SUM(I550:I555)</f>
        <v>0</v>
      </c>
      <c r="J556" s="21">
        <f>SUM(J550:J555)</f>
        <v>0</v>
      </c>
      <c r="K556" s="27"/>
      <c r="L556" s="21">
        <f t="shared" ref="L556" ca="1" si="401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59" t="s">
        <v>4</v>
      </c>
      <c r="D557" s="60"/>
      <c r="E557" s="33"/>
      <c r="F557" s="34">
        <f>F523+F527+F537+F542+F549+F556</f>
        <v>580</v>
      </c>
      <c r="G557" s="34">
        <f t="shared" ref="G557" si="402">G523+G527+G537+G542+G549+G556</f>
        <v>19.705000000000002</v>
      </c>
      <c r="H557" s="34">
        <f t="shared" ref="H557" si="403">H523+H527+H537+H542+H549+H556</f>
        <v>18.929999999999996</v>
      </c>
      <c r="I557" s="34">
        <f t="shared" ref="I557" si="404">I523+I527+I537+I542+I549+I556</f>
        <v>79.622</v>
      </c>
      <c r="J557" s="34">
        <f t="shared" ref="J557" si="405">J523+J527+J537+J542+J549+J556</f>
        <v>562.72</v>
      </c>
      <c r="K557" s="35"/>
      <c r="L557" s="34">
        <f t="shared" ref="L557" ca="1" si="406">L523+L527+L537+L542+L549+L556</f>
        <v>0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407">SUM(G558:G564)</f>
        <v>0</v>
      </c>
      <c r="H565" s="21">
        <f t="shared" ref="H565" si="408">SUM(H558:H564)</f>
        <v>0</v>
      </c>
      <c r="I565" s="21">
        <f t="shared" ref="I565" si="409">SUM(I558:I564)</f>
        <v>0</v>
      </c>
      <c r="J565" s="21">
        <f t="shared" ref="J565" si="410">SUM(J558:J564)</f>
        <v>0</v>
      </c>
      <c r="K565" s="27"/>
      <c r="L565" s="21">
        <f t="shared" ref="L565" si="411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412">SUM(G566:G568)</f>
        <v>0</v>
      </c>
      <c r="H569" s="21">
        <f t="shared" ref="H569" si="413">SUM(H566:H568)</f>
        <v>0</v>
      </c>
      <c r="I569" s="21">
        <f t="shared" ref="I569" si="414">SUM(I566:I568)</f>
        <v>0</v>
      </c>
      <c r="J569" s="21">
        <f t="shared" ref="J569" si="415">SUM(J566:J568)</f>
        <v>0</v>
      </c>
      <c r="K569" s="27"/>
      <c r="L569" s="21">
        <f t="shared" ref="L569" ca="1" si="416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417">SUM(G570:G578)</f>
        <v>0</v>
      </c>
      <c r="H579" s="21">
        <f t="shared" ref="H579" si="418">SUM(H570:H578)</f>
        <v>0</v>
      </c>
      <c r="I579" s="21">
        <f t="shared" ref="I579" si="419">SUM(I570:I578)</f>
        <v>0</v>
      </c>
      <c r="J579" s="21">
        <f t="shared" ref="J579" si="420">SUM(J570:J578)</f>
        <v>0</v>
      </c>
      <c r="K579" s="27"/>
      <c r="L579" s="21">
        <f t="shared" ref="L579" ca="1" si="421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22">SUM(G580:G583)</f>
        <v>0</v>
      </c>
      <c r="H584" s="21">
        <f t="shared" ref="H584" si="423">SUM(H580:H583)</f>
        <v>0</v>
      </c>
      <c r="I584" s="21">
        <f t="shared" ref="I584" si="424">SUM(I580:I583)</f>
        <v>0</v>
      </c>
      <c r="J584" s="21">
        <f t="shared" ref="J584" si="425">SUM(J580:J583)</f>
        <v>0</v>
      </c>
      <c r="K584" s="27"/>
      <c r="L584" s="21">
        <f t="shared" ref="L584" ca="1" si="426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27">SUM(G585:G590)</f>
        <v>0</v>
      </c>
      <c r="H591" s="21">
        <f t="shared" ref="H591" si="428">SUM(H585:H590)</f>
        <v>0</v>
      </c>
      <c r="I591" s="21">
        <f t="shared" ref="I591" si="429">SUM(I585:I590)</f>
        <v>0</v>
      </c>
      <c r="J591" s="21">
        <f t="shared" ref="J591" si="430">SUM(J585:J590)</f>
        <v>0</v>
      </c>
      <c r="K591" s="27"/>
      <c r="L591" s="21">
        <f t="shared" ref="L591" ca="1" si="431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 x14ac:dyDescent="0.2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 x14ac:dyDescent="0.2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 x14ac:dyDescent="0.2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 x14ac:dyDescent="0.2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 x14ac:dyDescent="0.2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32">SUM(G592:G597)</f>
        <v>0</v>
      </c>
      <c r="H598" s="21">
        <f t="shared" ref="H598" si="433">SUM(H592:H597)</f>
        <v>0</v>
      </c>
      <c r="I598" s="21">
        <f t="shared" ref="I598" si="434">SUM(I592:I597)</f>
        <v>0</v>
      </c>
      <c r="J598" s="21">
        <f t="shared" ref="J598" si="435">SUM(J592:J597)</f>
        <v>0</v>
      </c>
      <c r="K598" s="27"/>
      <c r="L598" s="21">
        <f t="shared" ref="L598" ca="1" si="436">SUM(L592:L600)</f>
        <v>0</v>
      </c>
    </row>
    <row r="599" spans="1:12" ht="15" x14ac:dyDescent="0.2">
      <c r="A599" s="37">
        <f>A558</f>
        <v>2</v>
      </c>
      <c r="B599" s="38">
        <f>B558</f>
        <v>7</v>
      </c>
      <c r="C599" s="64" t="s">
        <v>4</v>
      </c>
      <c r="D599" s="65"/>
      <c r="E599" s="39"/>
      <c r="F599" s="40">
        <f>F565+F569+F579+F584+F591+F598</f>
        <v>0</v>
      </c>
      <c r="G599" s="40">
        <f t="shared" ref="G599" si="437">G565+G569+G579+G584+G591+G598</f>
        <v>0</v>
      </c>
      <c r="H599" s="40">
        <f t="shared" ref="H599" si="438">H565+H569+H579+H584+H591+H598</f>
        <v>0</v>
      </c>
      <c r="I599" s="40">
        <f t="shared" ref="I599" si="439">I565+I569+I579+I584+I591+I598</f>
        <v>0</v>
      </c>
      <c r="J599" s="40">
        <f t="shared" ref="J599" si="440">J565+J569+J579+J584+J591+J598</f>
        <v>0</v>
      </c>
      <c r="K599" s="41"/>
      <c r="L599" s="34">
        <f ca="1">L565+L569+L579+L584+L591+L598</f>
        <v>0</v>
      </c>
    </row>
    <row r="600" spans="1:12" x14ac:dyDescent="0.2">
      <c r="A600" s="29"/>
      <c r="B600" s="30"/>
      <c r="C600" s="66" t="s">
        <v>5</v>
      </c>
      <c r="D600" s="66"/>
      <c r="E600" s="66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548.83333333333337</v>
      </c>
      <c r="G600" s="42">
        <f t="shared" ref="G600:L600" si="441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19.218250000000001</v>
      </c>
      <c r="H600" s="42">
        <f t="shared" si="441"/>
        <v>19.591999999999999</v>
      </c>
      <c r="I600" s="42">
        <f t="shared" si="441"/>
        <v>78.984166666666667</v>
      </c>
      <c r="J600" s="42">
        <f t="shared" si="441"/>
        <v>571.6975000000001</v>
      </c>
      <c r="K600" s="42"/>
      <c r="L600" s="42" t="e">
        <f t="shared" ca="1" si="441"/>
        <v>#DIV/0!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2023-11-02T16:37:38Z</dcterms:modified>
</cp:coreProperties>
</file>