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Планы\2023\35.02.16\"/>
    </mc:Choice>
  </mc:AlternateContent>
  <bookViews>
    <workbookView xWindow="240" yWindow="60" windowWidth="19440" windowHeight="7950"/>
  </bookViews>
  <sheets>
    <sheet name="уч.план сквозн. в ИРО" sheetId="1" r:id="rId1"/>
    <sheet name="Базис+Вариатив" sheetId="2" r:id="rId2"/>
  </sheets>
  <calcPr calcId="162913"/>
</workbook>
</file>

<file path=xl/calcChain.xml><?xml version="1.0" encoding="utf-8"?>
<calcChain xmlns="http://schemas.openxmlformats.org/spreadsheetml/2006/main">
  <c r="D29" i="1" l="1"/>
  <c r="D64" i="1"/>
  <c r="D6" i="1" l="1"/>
  <c r="E6" i="1"/>
  <c r="F6" i="1"/>
  <c r="G6" i="1"/>
  <c r="H6" i="1"/>
  <c r="I6" i="1"/>
  <c r="J6" i="1"/>
  <c r="K6" i="1"/>
  <c r="L6" i="1"/>
  <c r="M6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E29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E45" i="1"/>
  <c r="F45" i="1"/>
  <c r="G45" i="1"/>
  <c r="H45" i="1"/>
  <c r="H44" i="1" s="1"/>
  <c r="I45" i="1"/>
  <c r="J45" i="1"/>
  <c r="K45" i="1"/>
  <c r="L45" i="1"/>
  <c r="L44" i="1" s="1"/>
  <c r="M45" i="1"/>
  <c r="N45" i="1"/>
  <c r="O45" i="1"/>
  <c r="O44" i="1" s="1"/>
  <c r="P45" i="1"/>
  <c r="Q45" i="1"/>
  <c r="R45" i="1"/>
  <c r="S45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G44" i="1" l="1"/>
  <c r="G28" i="1" s="1"/>
  <c r="K44" i="1"/>
  <c r="K28" i="1" s="1"/>
  <c r="G65" i="1"/>
  <c r="J44" i="1"/>
  <c r="J28" i="1" s="1"/>
  <c r="L28" i="1"/>
  <c r="L65" i="1" s="1"/>
  <c r="H28" i="1"/>
  <c r="H65" i="1" s="1"/>
  <c r="Q44" i="1"/>
  <c r="Q28" i="1" s="1"/>
  <c r="M44" i="1"/>
  <c r="M28" i="1" s="1"/>
  <c r="M65" i="1" s="1"/>
  <c r="I44" i="1"/>
  <c r="I28" i="1" s="1"/>
  <c r="E44" i="1"/>
  <c r="P44" i="1"/>
  <c r="P28" i="1" s="1"/>
  <c r="S44" i="1"/>
  <c r="S28" i="1" s="1"/>
  <c r="S65" i="1" s="1"/>
  <c r="R44" i="1"/>
  <c r="R28" i="1" s="1"/>
  <c r="R65" i="1" s="1"/>
  <c r="F44" i="1"/>
  <c r="F28" i="1" s="1"/>
  <c r="F65" i="1" s="1"/>
  <c r="O28" i="1"/>
  <c r="O65" i="1" s="1"/>
  <c r="E28" i="1"/>
  <c r="E65" i="1" s="1"/>
  <c r="N44" i="1"/>
  <c r="N28" i="1" s="1"/>
  <c r="N65" i="1" s="1"/>
  <c r="H72" i="2" l="1"/>
  <c r="H9" i="2" l="1"/>
  <c r="H10" i="2"/>
  <c r="H11" i="2"/>
  <c r="H12" i="2"/>
  <c r="H13" i="2"/>
  <c r="H14" i="2"/>
  <c r="H15" i="2"/>
  <c r="H16" i="2"/>
  <c r="H17" i="2"/>
  <c r="H18" i="2"/>
  <c r="H20" i="2"/>
  <c r="H21" i="2"/>
  <c r="H22" i="2"/>
  <c r="H23" i="2"/>
  <c r="H24" i="2"/>
  <c r="H26" i="2"/>
  <c r="H27" i="2"/>
  <c r="H28" i="2"/>
  <c r="H29" i="2"/>
  <c r="H30" i="2"/>
  <c r="H32" i="2"/>
  <c r="H33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5" i="2"/>
  <c r="H56" i="2"/>
  <c r="H57" i="2"/>
  <c r="H58" i="2"/>
  <c r="H60" i="2"/>
  <c r="H61" i="2"/>
  <c r="H62" i="2"/>
  <c r="H63" i="2"/>
  <c r="H64" i="2"/>
  <c r="H66" i="2"/>
  <c r="H67" i="2"/>
  <c r="H68" i="2"/>
  <c r="H69" i="2"/>
  <c r="H71" i="2"/>
  <c r="H73" i="2"/>
  <c r="H75" i="2"/>
  <c r="H76" i="2"/>
  <c r="H77" i="2"/>
  <c r="H78" i="2"/>
  <c r="H8" i="2"/>
  <c r="G74" i="2"/>
  <c r="F74" i="2"/>
  <c r="E74" i="2"/>
  <c r="D74" i="2"/>
  <c r="G70" i="2"/>
  <c r="F70" i="2"/>
  <c r="E70" i="2"/>
  <c r="D70" i="2"/>
  <c r="D66" i="2"/>
  <c r="G65" i="2"/>
  <c r="F65" i="2"/>
  <c r="E65" i="2"/>
  <c r="D65" i="2"/>
  <c r="D62" i="2"/>
  <c r="D61" i="2"/>
  <c r="D60" i="2"/>
  <c r="G59" i="2"/>
  <c r="F59" i="2"/>
  <c r="E59" i="2"/>
  <c r="D59" i="2"/>
  <c r="E56" i="2"/>
  <c r="D56" i="2"/>
  <c r="E55" i="2"/>
  <c r="D55" i="2"/>
  <c r="D54" i="2" s="1"/>
  <c r="D53" i="2" s="1"/>
  <c r="G54" i="2"/>
  <c r="F54" i="2"/>
  <c r="E54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G35" i="2"/>
  <c r="F35" i="2"/>
  <c r="D35" i="2"/>
  <c r="G31" i="2"/>
  <c r="F31" i="2"/>
  <c r="E31" i="2"/>
  <c r="D31" i="2"/>
  <c r="E30" i="2"/>
  <c r="E29" i="2"/>
  <c r="G25" i="2"/>
  <c r="F25" i="2"/>
  <c r="E25" i="2"/>
  <c r="D25" i="2"/>
  <c r="G19" i="2"/>
  <c r="F19" i="2"/>
  <c r="E19" i="2"/>
  <c r="D19" i="2"/>
  <c r="G7" i="2"/>
  <c r="G6" i="2" s="1"/>
  <c r="F7" i="2"/>
  <c r="F6" i="2" s="1"/>
  <c r="E7" i="2"/>
  <c r="E6" i="2" s="1"/>
  <c r="D7" i="2"/>
  <c r="D6" i="2"/>
  <c r="Q73" i="1"/>
  <c r="O73" i="1"/>
  <c r="Q71" i="1"/>
  <c r="O71" i="1"/>
  <c r="D59" i="1"/>
  <c r="D22" i="1"/>
  <c r="D53" i="1" l="1"/>
  <c r="E53" i="2"/>
  <c r="H70" i="2"/>
  <c r="H74" i="2"/>
  <c r="F53" i="2"/>
  <c r="H31" i="2"/>
  <c r="H19" i="2"/>
  <c r="H25" i="2"/>
  <c r="D45" i="1"/>
  <c r="H65" i="2"/>
  <c r="H59" i="2"/>
  <c r="H54" i="2"/>
  <c r="H35" i="2"/>
  <c r="H7" i="2"/>
  <c r="F34" i="2"/>
  <c r="F79" i="2" s="1"/>
  <c r="E35" i="2"/>
  <c r="E34" i="2" s="1"/>
  <c r="E79" i="2" s="1"/>
  <c r="G53" i="2"/>
  <c r="G34" i="2" s="1"/>
  <c r="G79" i="2" s="1"/>
  <c r="D34" i="2"/>
  <c r="D79" i="2" s="1"/>
  <c r="D44" i="1" l="1"/>
  <c r="H53" i="2"/>
  <c r="H34" i="2" s="1"/>
  <c r="H6" i="2"/>
  <c r="H79" i="2" l="1"/>
  <c r="D28" i="1"/>
  <c r="D65" i="1" s="1"/>
  <c r="D68" i="1" s="1"/>
</calcChain>
</file>

<file path=xl/sharedStrings.xml><?xml version="1.0" encoding="utf-8"?>
<sst xmlns="http://schemas.openxmlformats.org/spreadsheetml/2006/main" count="473" uniqueCount="273">
  <si>
    <t xml:space="preserve">2. План учебного процесса                    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</si>
  <si>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</si>
  <si>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</si>
  <si>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</si>
  <si>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</si>
  <si>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максимальная</t>
  </si>
  <si>
    <t>самостоятельная учебная работа</t>
  </si>
  <si>
    <t>Обязательная аудиторная</t>
  </si>
  <si>
    <t>I курс</t>
  </si>
  <si>
    <t>II курс</t>
  </si>
  <si>
    <t>III курс</t>
  </si>
  <si>
    <t>IV курс</t>
  </si>
  <si>
    <t>всего занятий</t>
  </si>
  <si>
    <t>в т.ч. лаб.и практ. занятий</t>
  </si>
  <si>
    <t>ОД.00</t>
  </si>
  <si>
    <t>Общеобразовательный цикл</t>
  </si>
  <si>
    <t xml:space="preserve"> -/10/4</t>
  </si>
  <si>
    <t>Базовые учебные дисциплины</t>
  </si>
  <si>
    <t>ОУД.01</t>
  </si>
  <si>
    <t xml:space="preserve"> -,Э</t>
  </si>
  <si>
    <t>ОУД.02</t>
  </si>
  <si>
    <t>Иностранный язык</t>
  </si>
  <si>
    <t>-, ДЗ</t>
  </si>
  <si>
    <t>ОУД.04</t>
  </si>
  <si>
    <t>История</t>
  </si>
  <si>
    <t xml:space="preserve"> -, ДЗ</t>
  </si>
  <si>
    <t>ОУД.05</t>
  </si>
  <si>
    <t xml:space="preserve">Физическая культура        </t>
  </si>
  <si>
    <t>З, ДЗ</t>
  </si>
  <si>
    <t>ОУД.06</t>
  </si>
  <si>
    <t>Основы безопасности  жизнедеятельности</t>
  </si>
  <si>
    <t>ДЗ</t>
  </si>
  <si>
    <t>ОУД.09</t>
  </si>
  <si>
    <t xml:space="preserve">Химия    </t>
  </si>
  <si>
    <t>ОУД.10</t>
  </si>
  <si>
    <t>Обществознание ( вкл.  экономику            и право)</t>
  </si>
  <si>
    <t>-,ДЗ</t>
  </si>
  <si>
    <t>ОУД.15</t>
  </si>
  <si>
    <t xml:space="preserve">Биология  </t>
  </si>
  <si>
    <t>ОУД.16</t>
  </si>
  <si>
    <t xml:space="preserve">География </t>
  </si>
  <si>
    <t>ОУД.17</t>
  </si>
  <si>
    <t>Экология</t>
  </si>
  <si>
    <t>Профильные учебные  дисциплины</t>
  </si>
  <si>
    <t>ОУД.03</t>
  </si>
  <si>
    <t>Математика: алгебра, начала математического анализа, геометрия)</t>
  </si>
  <si>
    <t>ОУД.07</t>
  </si>
  <si>
    <t xml:space="preserve">Информатика </t>
  </si>
  <si>
    <t>Э</t>
  </si>
  <si>
    <t>ОУД.08</t>
  </si>
  <si>
    <t>Физика</t>
  </si>
  <si>
    <t>Дополнительные учебные дисциплины</t>
  </si>
  <si>
    <t xml:space="preserve">  -/1/-</t>
  </si>
  <si>
    <t>УД.01</t>
  </si>
  <si>
    <t>ОГСЭ.00</t>
  </si>
  <si>
    <t>Общий гуманитарный и социально-экономический цикл</t>
  </si>
  <si>
    <t xml:space="preserve"> -/4/-</t>
  </si>
  <si>
    <t>ОГСЭ.01</t>
  </si>
  <si>
    <t>Основы философии</t>
  </si>
  <si>
    <t xml:space="preserve"> ДЗ</t>
  </si>
  <si>
    <t>ОГСЭ.02</t>
  </si>
  <si>
    <t>ОГСЭ.03</t>
  </si>
  <si>
    <t xml:space="preserve"> -, -, -, -,   ДЗ</t>
  </si>
  <si>
    <t>ОГСЭ.04</t>
  </si>
  <si>
    <t>Физическая культура</t>
  </si>
  <si>
    <t xml:space="preserve"> З,З, З,З,З,ДЗ</t>
  </si>
  <si>
    <t>ОГСЭ.05</t>
  </si>
  <si>
    <t>Татарский язык</t>
  </si>
  <si>
    <t>ЕН.00</t>
  </si>
  <si>
    <t>Математический и общий естественнонаучный цикл</t>
  </si>
  <si>
    <t xml:space="preserve"> -/2/ -</t>
  </si>
  <si>
    <t>ЕН.01</t>
  </si>
  <si>
    <t>Математика</t>
  </si>
  <si>
    <t>ЕН.02</t>
  </si>
  <si>
    <t>Экологические основы природопользования</t>
  </si>
  <si>
    <t>П.00</t>
  </si>
  <si>
    <t>Профессиональный цикл</t>
  </si>
  <si>
    <t>ОП.00</t>
  </si>
  <si>
    <t>Общепрофессиональные дисциплины</t>
  </si>
  <si>
    <t>ОП.01.</t>
  </si>
  <si>
    <t>Инженерная графика</t>
  </si>
  <si>
    <t>ОП.02.</t>
  </si>
  <si>
    <t>Техническая механика</t>
  </si>
  <si>
    <t xml:space="preserve"> -, Э</t>
  </si>
  <si>
    <t>ОП.03.</t>
  </si>
  <si>
    <t>Материаловедение</t>
  </si>
  <si>
    <t>ОП.04.</t>
  </si>
  <si>
    <t>Электротехника и электронная техника</t>
  </si>
  <si>
    <t xml:space="preserve"> -,ДЗ</t>
  </si>
  <si>
    <t>ОП.05.</t>
  </si>
  <si>
    <t>Основы гидравлики и теплотехники</t>
  </si>
  <si>
    <t>ОП.06.</t>
  </si>
  <si>
    <t>Основы агрономии</t>
  </si>
  <si>
    <t>ОП.07.</t>
  </si>
  <si>
    <t>Основы зоотехнии</t>
  </si>
  <si>
    <t xml:space="preserve">   ДЗ</t>
  </si>
  <si>
    <t>ОП.08.</t>
  </si>
  <si>
    <t>Информационные технологии в профессиональной деятельности</t>
  </si>
  <si>
    <t>ОП.09.</t>
  </si>
  <si>
    <t>Метрология, стандартизация и подтверждение качества</t>
  </si>
  <si>
    <t>ОП.10.</t>
  </si>
  <si>
    <t>Основы экономики, менеджмента и маркетинга</t>
  </si>
  <si>
    <t>ОП.11.</t>
  </si>
  <si>
    <t>Правовые основы профессиональной деятельности</t>
  </si>
  <si>
    <t>ОП.12.</t>
  </si>
  <si>
    <t>Охрана труда</t>
  </si>
  <si>
    <t xml:space="preserve"> Э</t>
  </si>
  <si>
    <t>ОП.13.</t>
  </si>
  <si>
    <t>Безопасность жизедеятельности</t>
  </si>
  <si>
    <t>ОП.14.</t>
  </si>
  <si>
    <t>Топливо и смазочные материалы</t>
  </si>
  <si>
    <t>ОП.15.</t>
  </si>
  <si>
    <t>Детали машин и основы конструирования</t>
  </si>
  <si>
    <t>ОП.16.</t>
  </si>
  <si>
    <t>Компьютерная инженерная графика</t>
  </si>
  <si>
    <t>ОП.17.</t>
  </si>
  <si>
    <t>Экономика и организация производства</t>
  </si>
  <si>
    <t>ПМ.00</t>
  </si>
  <si>
    <t>Профессиональные модули</t>
  </si>
  <si>
    <t>ПМ.01</t>
  </si>
  <si>
    <t>Подготовка машин, механизмов, установок, приспособлений к работе, комплектования сборочных единиц</t>
  </si>
  <si>
    <t xml:space="preserve"> -/2/2</t>
  </si>
  <si>
    <t>МДК.01.01</t>
  </si>
  <si>
    <t>Назначение и общее устройство тракторов, автомобилей и сельскохозяйственных машин</t>
  </si>
  <si>
    <t>МДК.01.02</t>
  </si>
  <si>
    <t>Подготовка  тракторов и сельскохозяйственных машин и механизмов к работе</t>
  </si>
  <si>
    <t>УП.01</t>
  </si>
  <si>
    <t>Учебная практика</t>
  </si>
  <si>
    <t>ПП 01</t>
  </si>
  <si>
    <t>Производственная практика</t>
  </si>
  <si>
    <t>ПМ.02</t>
  </si>
  <si>
    <t>Эксплуатация сельскохозяйственной техники</t>
  </si>
  <si>
    <t xml:space="preserve">  -/2/2</t>
  </si>
  <si>
    <t>МДК.02.01</t>
  </si>
  <si>
    <t>Комплектование машинно-тракторного агрегата для выполнения сельскохозяйственных работ</t>
  </si>
  <si>
    <t>МДК.02.02</t>
  </si>
  <si>
    <t>Технологии механизированных работ в растениеводстве</t>
  </si>
  <si>
    <t>МДК.02.03</t>
  </si>
  <si>
    <t>Технологии механизированных работ в животноводстве</t>
  </si>
  <si>
    <t>УП.02</t>
  </si>
  <si>
    <t>ПП.02</t>
  </si>
  <si>
    <t>ПМ.03</t>
  </si>
  <si>
    <t>Техническое обслуживание и диагностирование неисправностей сельскохозяйственных машин и механизмов; ремонт отдельных деталей и узлов</t>
  </si>
  <si>
    <t>МДК.03.01</t>
  </si>
  <si>
    <t>Система технического обслуживания и ремонта сельскохозяйственных машин и механизмов</t>
  </si>
  <si>
    <t>МДК.03.02</t>
  </si>
  <si>
    <t>Технологические процессы ремонтного производства</t>
  </si>
  <si>
    <t>УП.03</t>
  </si>
  <si>
    <t>ПП.03</t>
  </si>
  <si>
    <t>ПМ.04</t>
  </si>
  <si>
    <t>Управление работами машинно-тракторного парка сельскохозяйственного предприятия</t>
  </si>
  <si>
    <t>МДК.04.01</t>
  </si>
  <si>
    <t>Управление структурным подразделением организации (предприятия)</t>
  </si>
  <si>
    <t>ПП.04</t>
  </si>
  <si>
    <t>ПМ.05.</t>
  </si>
  <si>
    <t>Выполнение работ по профессиям:   Тракторист-машинист сельскохозяйственного производства; Водитель категории С</t>
  </si>
  <si>
    <t xml:space="preserve">  -/2/1</t>
  </si>
  <si>
    <t>МДК. 05.01</t>
  </si>
  <si>
    <t>Теоретическая подготовка по профессии тракторист - машинист сельскохозяйственного производства</t>
  </si>
  <si>
    <t>МДК.05.02</t>
  </si>
  <si>
    <t xml:space="preserve">  -, ДЗ</t>
  </si>
  <si>
    <t>УП.05</t>
  </si>
  <si>
    <t>ПП.05</t>
  </si>
  <si>
    <t>Всего</t>
  </si>
  <si>
    <t>ПДП</t>
  </si>
  <si>
    <t>Преддипломная практика</t>
  </si>
  <si>
    <t>ГИА</t>
  </si>
  <si>
    <t>Государственная итоговая аттестация</t>
  </si>
  <si>
    <t xml:space="preserve">Консультации на учебную группу по 4 часа на 1 студента в год.                    </t>
  </si>
  <si>
    <t xml:space="preserve">дисциплин и </t>
  </si>
  <si>
    <t>Государственная (итоговая) атестация</t>
  </si>
  <si>
    <t>МДК</t>
  </si>
  <si>
    <t>1. Программа базовой подготовки</t>
  </si>
  <si>
    <t xml:space="preserve">учебной </t>
  </si>
  <si>
    <t>1.1. Дипломный проект (работа)</t>
  </si>
  <si>
    <t>практики</t>
  </si>
  <si>
    <t>Выполнение дипломного проекта (работы) с 18.05 по 14.06</t>
  </si>
  <si>
    <t>производств.</t>
  </si>
  <si>
    <t>(всего  4   нед.)</t>
  </si>
  <si>
    <t>Защита дипломного проекта (работы) с 15.06 по 28.06</t>
  </si>
  <si>
    <t>преддиплом практики</t>
  </si>
  <si>
    <t>(всего 2  нед.)</t>
  </si>
  <si>
    <t>экзаменов</t>
  </si>
  <si>
    <t>1.2. Государственные экзамены -</t>
  </si>
  <si>
    <t>дифф. зачетов</t>
  </si>
  <si>
    <t xml:space="preserve"> зачетов</t>
  </si>
  <si>
    <t xml:space="preserve"> -/24/11</t>
  </si>
  <si>
    <t xml:space="preserve"> -/13/3</t>
  </si>
  <si>
    <t xml:space="preserve">  -/11/8</t>
  </si>
  <si>
    <t xml:space="preserve">  -/3/1</t>
  </si>
  <si>
    <t xml:space="preserve">  -/40/15</t>
  </si>
  <si>
    <t>Теоретическая подготовка по профессии Водитель транспортных средств категории С</t>
  </si>
  <si>
    <t>Введение в специальность / Модернизация сельскохозяйственной техники в Республике Татарстан</t>
  </si>
  <si>
    <t xml:space="preserve">Русский язык  </t>
  </si>
  <si>
    <t>Русская литература</t>
  </si>
  <si>
    <t xml:space="preserve">  -/9/1</t>
  </si>
  <si>
    <t xml:space="preserve"> - /0/3</t>
  </si>
  <si>
    <t>базисные часы</t>
  </si>
  <si>
    <t>Вариативка</t>
  </si>
  <si>
    <t>УП.04</t>
  </si>
  <si>
    <t>4нед.</t>
  </si>
  <si>
    <t>6нед.</t>
  </si>
  <si>
    <t xml:space="preserve"> -/24/12</t>
  </si>
  <si>
    <t xml:space="preserve"> -/14/3</t>
  </si>
  <si>
    <t xml:space="preserve">  -/10/9</t>
  </si>
  <si>
    <t xml:space="preserve">  -/3/2</t>
  </si>
  <si>
    <t xml:space="preserve">  -/40/16</t>
  </si>
  <si>
    <t>3    сем.                                  17 нед.</t>
  </si>
  <si>
    <t>4     сем.      23 нед.</t>
  </si>
  <si>
    <t>5    сем.        16 нед.</t>
  </si>
  <si>
    <t xml:space="preserve">6     сем.                                                                                                                                                                     24 нед.                         </t>
  </si>
  <si>
    <t>7     сем.       16    нед.</t>
  </si>
  <si>
    <t>8     сем.          13 нед.</t>
  </si>
  <si>
    <t>Литература</t>
  </si>
  <si>
    <t>ОУД.11</t>
  </si>
  <si>
    <t>Распределение обязательной аудиторной нагрузки по курсам и семестрам (час. в семестр)</t>
  </si>
  <si>
    <t>Государственная итоговая атестация</t>
  </si>
  <si>
    <t>Выполнение работ по одной или нескольким профессиям рабочих, должностям служащих</t>
  </si>
  <si>
    <t>Теоретическая подготовка по профессии рабочих 19205 Тракторист - машинист сельскохозяйственного производства</t>
  </si>
  <si>
    <t>Теоретическая подготовка по профессии рабочих 11442 Водитель автомобиля</t>
  </si>
  <si>
    <t xml:space="preserve">2. Учебный план                     </t>
  </si>
  <si>
    <t>Обществознание</t>
  </si>
  <si>
    <t>ОУД 12</t>
  </si>
  <si>
    <t>Родной язык</t>
  </si>
  <si>
    <t>1    сем.                                           17 нед.</t>
  </si>
  <si>
    <t>2    сем.         22 нед.</t>
  </si>
  <si>
    <t xml:space="preserve">  З, ДЗ</t>
  </si>
  <si>
    <t>Общеобразовательный учебный цикл</t>
  </si>
  <si>
    <t>Основы безопасности жизнедеятельности</t>
  </si>
  <si>
    <t>Биология</t>
  </si>
  <si>
    <t xml:space="preserve">Химия </t>
  </si>
  <si>
    <t>География</t>
  </si>
  <si>
    <t>ОУД.13</t>
  </si>
  <si>
    <t>ОУД.14</t>
  </si>
  <si>
    <t>Объем образовательной нагрузки</t>
  </si>
  <si>
    <t>в т.ч по учебным дисциплинам и МДК</t>
  </si>
  <si>
    <t>Курсовых работ (проектов)</t>
  </si>
  <si>
    <t>практическая подготовка</t>
  </si>
  <si>
    <t>консультации</t>
  </si>
  <si>
    <t>экзамены</t>
  </si>
  <si>
    <t>Пром.аттестация</t>
  </si>
  <si>
    <t>Индивидуальный проект*</t>
  </si>
  <si>
    <t>История*</t>
  </si>
  <si>
    <t>Социально-гуманитарный  цикл</t>
  </si>
  <si>
    <t>СГЦ.00</t>
  </si>
  <si>
    <t>СГЦ.01</t>
  </si>
  <si>
    <t>СГЦ.02</t>
  </si>
  <si>
    <t>История России</t>
  </si>
  <si>
    <t>Иностранный язык в профессиональной деятельности</t>
  </si>
  <si>
    <t>СГЦ.03</t>
  </si>
  <si>
    <t>СГЦ.04</t>
  </si>
  <si>
    <t>Безопасность жизнедеятельности</t>
  </si>
  <si>
    <t>СГЦ.05</t>
  </si>
  <si>
    <t>Основы финансовой грамотности</t>
  </si>
  <si>
    <t>Общепрофессиональный и профессиональный циклы</t>
  </si>
  <si>
    <t>Общепрофессиональный цикл</t>
  </si>
  <si>
    <t>Математические методы решения прикладных профессиональных задач</t>
  </si>
  <si>
    <t xml:space="preserve">Экологические основы природопользования
</t>
  </si>
  <si>
    <t>Информационные основы профессиональной деятельности</t>
  </si>
  <si>
    <t xml:space="preserve">Основы взаимозаменяемости и
технические измерения </t>
  </si>
  <si>
    <t>Эксплуатация
сельскохозяйственной техники и оборудования</t>
  </si>
  <si>
    <t>Подготовка тракторов и сельскохозяйственных машин и механизмов к
работе</t>
  </si>
  <si>
    <t>Комплектование машинно- тракторного агрегата для выполнения
сельскохозяйственных работ</t>
  </si>
  <si>
    <t>Ремонт сельскохозяйственной техники и оборудования</t>
  </si>
  <si>
    <t>ПМ.03.</t>
  </si>
  <si>
    <t xml:space="preserve">  -, Э</t>
  </si>
  <si>
    <t>Итого</t>
  </si>
  <si>
    <t>ПА</t>
  </si>
  <si>
    <t>МДК.01.03</t>
  </si>
  <si>
    <t>МДК.01.04</t>
  </si>
  <si>
    <t>МДК,01.05</t>
  </si>
  <si>
    <t xml:space="preserve"> Назначение и общее устройство тракторов, автомобилей и сельскохозяйственных
машин
</t>
  </si>
  <si>
    <t xml:space="preserve"> ДЗ, 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</si>
</sst>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8" fillId="0" borderId="8" xfId="0" applyFont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4" fontId="6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9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8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textRotation="90" wrapText="1"/>
    </xf>
    <xf numFmtId="0" fontId="11" fillId="2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3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8" xfId="0" applyFont="1" applyBorder="1"/>
    <xf numFmtId="0" fontId="2" fillId="0" borderId="6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/>
    <xf numFmtId="0" fontId="8" fillId="0" borderId="8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4" borderId="8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3"/>
  <sheetViews>
    <sheetView tabSelected="1" workbookViewId="0">
      <selection activeCell="D28" sqref="D28"/>
    </sheetView>
  </sheetViews>
  <sheetFormatPr defaultRowHeight="15" x14ac:dyDescent="0.25"/>
  <cols>
    <col min="1" max="1" width="9.42578125" customWidth="1"/>
    <col min="2" max="2" width="36" customWidth="1"/>
    <col min="3" max="3" width="9.140625" customWidth="1"/>
    <col min="4" max="4" width="17" customWidth="1"/>
    <col min="5" max="11" width="7.28515625" customWidth="1"/>
    <col min="12" max="12" width="6.28515625" customWidth="1"/>
    <col min="13" max="13" width="8.7109375" customWidth="1"/>
    <col min="14" max="16" width="6.28515625" style="97" customWidth="1"/>
    <col min="17" max="17" width="7.42578125" style="97" customWidth="1"/>
    <col min="18" max="18" width="8.85546875" style="97" customWidth="1"/>
    <col min="19" max="19" width="6.28515625" style="97" customWidth="1"/>
  </cols>
  <sheetData>
    <row r="1" spans="1:19" ht="22.5" customHeight="1" x14ac:dyDescent="0.25">
      <c r="A1" s="1" t="s">
        <v>220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103"/>
      <c r="O1" s="103"/>
      <c r="P1" s="103"/>
      <c r="Q1" s="103"/>
      <c r="R1" s="103"/>
      <c r="S1" s="103"/>
    </row>
    <row r="2" spans="1:19" ht="44.25" customHeight="1" x14ac:dyDescent="0.25">
      <c r="A2" s="157" t="s">
        <v>1</v>
      </c>
      <c r="B2" s="160" t="s">
        <v>2</v>
      </c>
      <c r="C2" s="157" t="s">
        <v>3</v>
      </c>
      <c r="D2" s="168" t="s">
        <v>4</v>
      </c>
      <c r="E2" s="168"/>
      <c r="F2" s="168"/>
      <c r="G2" s="168"/>
      <c r="H2" s="168"/>
      <c r="I2" s="168"/>
      <c r="J2" s="168"/>
      <c r="K2" s="168"/>
      <c r="L2" s="144" t="s">
        <v>215</v>
      </c>
      <c r="M2" s="170"/>
      <c r="N2" s="170"/>
      <c r="O2" s="170"/>
      <c r="P2" s="170"/>
      <c r="Q2" s="170"/>
      <c r="R2" s="170"/>
      <c r="S2" s="145"/>
    </row>
    <row r="3" spans="1:19" ht="33" customHeight="1" x14ac:dyDescent="0.25">
      <c r="A3" s="158"/>
      <c r="B3" s="161"/>
      <c r="C3" s="158"/>
      <c r="D3" s="157" t="s">
        <v>234</v>
      </c>
      <c r="E3" s="157" t="s">
        <v>6</v>
      </c>
      <c r="F3" s="168" t="s">
        <v>235</v>
      </c>
      <c r="G3" s="168"/>
      <c r="H3" s="144"/>
      <c r="I3" s="169" t="s">
        <v>237</v>
      </c>
      <c r="J3" s="144" t="s">
        <v>240</v>
      </c>
      <c r="K3" s="145"/>
      <c r="L3" s="168" t="s">
        <v>8</v>
      </c>
      <c r="M3" s="168"/>
      <c r="N3" s="171" t="s">
        <v>9</v>
      </c>
      <c r="O3" s="171"/>
      <c r="P3" s="171" t="s">
        <v>10</v>
      </c>
      <c r="Q3" s="171"/>
      <c r="R3" s="172" t="s">
        <v>11</v>
      </c>
      <c r="S3" s="171"/>
    </row>
    <row r="4" spans="1:19" ht="114" customHeight="1" x14ac:dyDescent="0.25">
      <c r="A4" s="159"/>
      <c r="B4" s="162"/>
      <c r="C4" s="159"/>
      <c r="D4" s="159"/>
      <c r="E4" s="159"/>
      <c r="F4" s="3" t="s">
        <v>12</v>
      </c>
      <c r="G4" s="3" t="s">
        <v>13</v>
      </c>
      <c r="H4" s="4" t="s">
        <v>236</v>
      </c>
      <c r="I4" s="169"/>
      <c r="J4" s="3" t="s">
        <v>238</v>
      </c>
      <c r="K4" s="3" t="s">
        <v>239</v>
      </c>
      <c r="L4" s="115" t="s">
        <v>224</v>
      </c>
      <c r="M4" s="115" t="s">
        <v>225</v>
      </c>
      <c r="N4" s="116" t="s">
        <v>207</v>
      </c>
      <c r="O4" s="116" t="s">
        <v>208</v>
      </c>
      <c r="P4" s="116" t="s">
        <v>209</v>
      </c>
      <c r="Q4" s="116" t="s">
        <v>210</v>
      </c>
      <c r="R4" s="117" t="s">
        <v>211</v>
      </c>
      <c r="S4" s="116" t="s">
        <v>212</v>
      </c>
    </row>
    <row r="5" spans="1:19" x14ac:dyDescent="0.25">
      <c r="A5" s="5">
        <v>1</v>
      </c>
      <c r="B5" s="6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104">
        <v>11</v>
      </c>
      <c r="L5" s="104">
        <v>12</v>
      </c>
      <c r="M5" s="104">
        <v>13</v>
      </c>
      <c r="N5" s="104">
        <v>14</v>
      </c>
      <c r="O5" s="104">
        <v>15</v>
      </c>
      <c r="P5" s="104">
        <v>16</v>
      </c>
      <c r="Q5" s="142">
        <v>17</v>
      </c>
      <c r="R5" s="142">
        <v>18</v>
      </c>
      <c r="S5" s="142">
        <v>19</v>
      </c>
    </row>
    <row r="6" spans="1:19" ht="15.75" x14ac:dyDescent="0.25">
      <c r="A6" s="7" t="s">
        <v>14</v>
      </c>
      <c r="B6" s="8" t="s">
        <v>227</v>
      </c>
      <c r="C6" s="9" t="s">
        <v>16</v>
      </c>
      <c r="D6" s="10">
        <f>SUM(D7:D21)</f>
        <v>1404</v>
      </c>
      <c r="E6" s="10">
        <f t="shared" ref="E6:M6" si="0">SUM(E7:E21)</f>
        <v>0</v>
      </c>
      <c r="F6" s="10">
        <f t="shared" si="0"/>
        <v>1310</v>
      </c>
      <c r="G6" s="10">
        <f t="shared" si="0"/>
        <v>544</v>
      </c>
      <c r="H6" s="10">
        <f t="shared" si="0"/>
        <v>0</v>
      </c>
      <c r="I6" s="10">
        <f t="shared" si="0"/>
        <v>0</v>
      </c>
      <c r="J6" s="10">
        <f t="shared" si="0"/>
        <v>48</v>
      </c>
      <c r="K6" s="10">
        <f t="shared" si="0"/>
        <v>36</v>
      </c>
      <c r="L6" s="10">
        <f t="shared" si="0"/>
        <v>612</v>
      </c>
      <c r="M6" s="10">
        <f t="shared" si="0"/>
        <v>792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</row>
    <row r="7" spans="1:19" ht="15.75" x14ac:dyDescent="0.25">
      <c r="A7" s="15" t="s">
        <v>18</v>
      </c>
      <c r="B7" s="16" t="s">
        <v>193</v>
      </c>
      <c r="C7" s="17" t="s">
        <v>83</v>
      </c>
      <c r="D7" s="18">
        <v>72</v>
      </c>
      <c r="E7" s="19">
        <v>0</v>
      </c>
      <c r="F7" s="20">
        <v>54</v>
      </c>
      <c r="G7" s="19">
        <v>18</v>
      </c>
      <c r="H7" s="19">
        <v>0</v>
      </c>
      <c r="I7" s="18">
        <v>0</v>
      </c>
      <c r="J7" s="18">
        <v>12</v>
      </c>
      <c r="K7" s="18">
        <v>6</v>
      </c>
      <c r="L7" s="21">
        <v>34</v>
      </c>
      <c r="M7" s="18">
        <v>38</v>
      </c>
      <c r="N7" s="20">
        <v>0</v>
      </c>
      <c r="O7" s="105">
        <v>0</v>
      </c>
      <c r="P7" s="105">
        <v>0</v>
      </c>
      <c r="Q7" s="105">
        <v>0</v>
      </c>
      <c r="R7" s="106">
        <v>0</v>
      </c>
      <c r="S7" s="52">
        <v>0</v>
      </c>
    </row>
    <row r="8" spans="1:19" ht="15.75" x14ac:dyDescent="0.25">
      <c r="A8" s="15" t="s">
        <v>20</v>
      </c>
      <c r="B8" s="16" t="s">
        <v>213</v>
      </c>
      <c r="C8" s="17" t="s">
        <v>25</v>
      </c>
      <c r="D8" s="18">
        <v>108</v>
      </c>
      <c r="E8" s="19">
        <v>0</v>
      </c>
      <c r="F8" s="20">
        <v>108</v>
      </c>
      <c r="G8" s="19">
        <v>14</v>
      </c>
      <c r="H8" s="19">
        <v>0</v>
      </c>
      <c r="I8" s="18">
        <v>0</v>
      </c>
      <c r="J8" s="18">
        <v>0</v>
      </c>
      <c r="K8" s="18">
        <v>0</v>
      </c>
      <c r="L8" s="21">
        <v>50</v>
      </c>
      <c r="M8" s="18">
        <v>58</v>
      </c>
      <c r="N8" s="20">
        <v>0</v>
      </c>
      <c r="O8" s="105">
        <v>0</v>
      </c>
      <c r="P8" s="105">
        <v>0</v>
      </c>
      <c r="Q8" s="105">
        <v>0</v>
      </c>
      <c r="R8" s="106">
        <v>0</v>
      </c>
      <c r="S8" s="52">
        <v>0</v>
      </c>
    </row>
    <row r="9" spans="1:19" ht="15.75" x14ac:dyDescent="0.25">
      <c r="A9" s="15" t="s">
        <v>44</v>
      </c>
      <c r="B9" s="23" t="s">
        <v>21</v>
      </c>
      <c r="C9" s="17" t="s">
        <v>25</v>
      </c>
      <c r="D9" s="25">
        <v>72</v>
      </c>
      <c r="E9" s="26">
        <v>0</v>
      </c>
      <c r="F9" s="27">
        <v>72</v>
      </c>
      <c r="G9" s="26">
        <v>72</v>
      </c>
      <c r="H9" s="26">
        <v>0</v>
      </c>
      <c r="I9" s="18">
        <v>0</v>
      </c>
      <c r="J9" s="18">
        <v>0</v>
      </c>
      <c r="K9" s="18">
        <v>0</v>
      </c>
      <c r="L9" s="28">
        <v>32</v>
      </c>
      <c r="M9" s="25">
        <v>40</v>
      </c>
      <c r="N9" s="107">
        <v>0</v>
      </c>
      <c r="O9" s="107">
        <v>0</v>
      </c>
      <c r="P9" s="107">
        <v>0</v>
      </c>
      <c r="Q9" s="107">
        <v>0</v>
      </c>
      <c r="R9" s="108">
        <v>0</v>
      </c>
      <c r="S9" s="55">
        <v>0</v>
      </c>
    </row>
    <row r="10" spans="1:19" ht="15.75" x14ac:dyDescent="0.25">
      <c r="A10" s="15" t="s">
        <v>23</v>
      </c>
      <c r="B10" s="16" t="s">
        <v>72</v>
      </c>
      <c r="C10" s="17" t="s">
        <v>272</v>
      </c>
      <c r="D10" s="18">
        <v>320</v>
      </c>
      <c r="E10" s="19">
        <v>0</v>
      </c>
      <c r="F10" s="20">
        <v>302</v>
      </c>
      <c r="G10" s="19">
        <v>82</v>
      </c>
      <c r="H10" s="19">
        <v>0</v>
      </c>
      <c r="I10" s="18">
        <v>0</v>
      </c>
      <c r="J10" s="18">
        <v>12</v>
      </c>
      <c r="K10" s="18">
        <v>6</v>
      </c>
      <c r="L10" s="21">
        <v>170</v>
      </c>
      <c r="M10" s="18">
        <v>150</v>
      </c>
      <c r="N10" s="105">
        <v>0</v>
      </c>
      <c r="O10" s="105">
        <v>0</v>
      </c>
      <c r="P10" s="105">
        <v>0</v>
      </c>
      <c r="Q10" s="105">
        <v>0</v>
      </c>
      <c r="R10" s="106">
        <v>0</v>
      </c>
      <c r="S10" s="52">
        <v>0</v>
      </c>
    </row>
    <row r="11" spans="1:19" ht="16.5" customHeight="1" x14ac:dyDescent="0.25">
      <c r="A11" s="15" t="s">
        <v>26</v>
      </c>
      <c r="B11" s="16" t="s">
        <v>242</v>
      </c>
      <c r="C11" s="17" t="s">
        <v>25</v>
      </c>
      <c r="D11" s="18">
        <v>116</v>
      </c>
      <c r="E11" s="19">
        <v>0</v>
      </c>
      <c r="F11" s="20">
        <v>116</v>
      </c>
      <c r="G11" s="19">
        <v>116</v>
      </c>
      <c r="H11" s="19">
        <v>0</v>
      </c>
      <c r="I11" s="18">
        <v>0</v>
      </c>
      <c r="J11" s="18">
        <v>0</v>
      </c>
      <c r="K11" s="18">
        <v>0</v>
      </c>
      <c r="L11" s="21">
        <v>64</v>
      </c>
      <c r="M11" s="18">
        <v>52</v>
      </c>
      <c r="N11" s="105">
        <v>0</v>
      </c>
      <c r="O11" s="105">
        <v>0</v>
      </c>
      <c r="P11" s="105">
        <v>0</v>
      </c>
      <c r="Q11" s="105">
        <v>0</v>
      </c>
      <c r="R11" s="106">
        <v>0</v>
      </c>
      <c r="S11" s="52">
        <v>0</v>
      </c>
    </row>
    <row r="12" spans="1:19" ht="15.75" x14ac:dyDescent="0.25">
      <c r="A12" s="15" t="s">
        <v>29</v>
      </c>
      <c r="B12" s="16" t="s">
        <v>64</v>
      </c>
      <c r="C12" s="17" t="s">
        <v>226</v>
      </c>
      <c r="D12" s="18">
        <v>72</v>
      </c>
      <c r="E12" s="19">
        <v>0</v>
      </c>
      <c r="F12" s="20">
        <v>72</v>
      </c>
      <c r="G12" s="19">
        <v>60</v>
      </c>
      <c r="H12" s="19">
        <v>0</v>
      </c>
      <c r="I12" s="18">
        <v>0</v>
      </c>
      <c r="J12" s="18">
        <v>0</v>
      </c>
      <c r="K12" s="18">
        <v>0</v>
      </c>
      <c r="L12" s="21">
        <v>36</v>
      </c>
      <c r="M12" s="18">
        <v>36</v>
      </c>
      <c r="N12" s="105">
        <v>0</v>
      </c>
      <c r="O12" s="105">
        <v>0</v>
      </c>
      <c r="P12" s="105">
        <v>0</v>
      </c>
      <c r="Q12" s="105">
        <v>0</v>
      </c>
      <c r="R12" s="106">
        <v>0</v>
      </c>
      <c r="S12" s="52">
        <v>0</v>
      </c>
    </row>
    <row r="13" spans="1:19" ht="30" x14ac:dyDescent="0.25">
      <c r="A13" s="15" t="s">
        <v>46</v>
      </c>
      <c r="B13" s="16" t="s">
        <v>228</v>
      </c>
      <c r="C13" s="17" t="s">
        <v>25</v>
      </c>
      <c r="D13" s="18">
        <v>68</v>
      </c>
      <c r="E13" s="19">
        <v>0</v>
      </c>
      <c r="F13" s="20">
        <v>68</v>
      </c>
      <c r="G13" s="19">
        <v>48</v>
      </c>
      <c r="H13" s="19">
        <v>0</v>
      </c>
      <c r="I13" s="18">
        <v>0</v>
      </c>
      <c r="J13" s="18">
        <v>0</v>
      </c>
      <c r="K13" s="18">
        <v>0</v>
      </c>
      <c r="L13" s="21">
        <v>34</v>
      </c>
      <c r="M13" s="18">
        <v>34</v>
      </c>
      <c r="N13" s="105">
        <v>0</v>
      </c>
      <c r="O13" s="105">
        <v>0</v>
      </c>
      <c r="P13" s="105">
        <v>0</v>
      </c>
      <c r="Q13" s="105">
        <v>0</v>
      </c>
      <c r="R13" s="106">
        <v>0</v>
      </c>
      <c r="S13" s="52">
        <v>0</v>
      </c>
    </row>
    <row r="14" spans="1:19" ht="15.75" x14ac:dyDescent="0.25">
      <c r="A14" s="15" t="s">
        <v>49</v>
      </c>
      <c r="B14" s="23" t="s">
        <v>47</v>
      </c>
      <c r="C14" s="17" t="s">
        <v>83</v>
      </c>
      <c r="D14" s="18">
        <v>108</v>
      </c>
      <c r="E14" s="19">
        <v>0</v>
      </c>
      <c r="F14" s="20">
        <v>96</v>
      </c>
      <c r="G14" s="19">
        <v>32</v>
      </c>
      <c r="H14" s="19">
        <v>0</v>
      </c>
      <c r="I14" s="18">
        <v>0</v>
      </c>
      <c r="J14" s="18">
        <v>6</v>
      </c>
      <c r="K14" s="18">
        <v>6</v>
      </c>
      <c r="L14" s="21">
        <v>54</v>
      </c>
      <c r="M14" s="18">
        <v>54</v>
      </c>
      <c r="N14" s="105">
        <v>0</v>
      </c>
      <c r="O14" s="105">
        <v>0</v>
      </c>
      <c r="P14" s="105">
        <v>0</v>
      </c>
      <c r="Q14" s="105">
        <v>0</v>
      </c>
      <c r="R14" s="106">
        <v>0</v>
      </c>
      <c r="S14" s="52">
        <v>0</v>
      </c>
    </row>
    <row r="15" spans="1:19" ht="15.75" x14ac:dyDescent="0.25">
      <c r="A15" s="37" t="s">
        <v>32</v>
      </c>
      <c r="B15" s="16" t="s">
        <v>50</v>
      </c>
      <c r="C15" s="17" t="s">
        <v>272</v>
      </c>
      <c r="D15" s="18">
        <v>108</v>
      </c>
      <c r="E15" s="19">
        <v>0</v>
      </c>
      <c r="F15" s="20">
        <v>96</v>
      </c>
      <c r="G15" s="19">
        <v>32</v>
      </c>
      <c r="H15" s="19">
        <v>0</v>
      </c>
      <c r="I15" s="18">
        <v>0</v>
      </c>
      <c r="J15" s="18">
        <v>6</v>
      </c>
      <c r="K15" s="18">
        <v>6</v>
      </c>
      <c r="L15" s="21">
        <v>68</v>
      </c>
      <c r="M15" s="18">
        <v>40</v>
      </c>
      <c r="N15" s="105">
        <v>0</v>
      </c>
      <c r="O15" s="105">
        <v>0</v>
      </c>
      <c r="P15" s="105">
        <v>0</v>
      </c>
      <c r="Q15" s="105">
        <v>0</v>
      </c>
      <c r="R15" s="106">
        <v>0</v>
      </c>
      <c r="S15" s="52">
        <v>0</v>
      </c>
    </row>
    <row r="16" spans="1:19" ht="15.75" x14ac:dyDescent="0.25">
      <c r="A16" s="15" t="s">
        <v>34</v>
      </c>
      <c r="B16" s="23" t="s">
        <v>221</v>
      </c>
      <c r="C16" s="17" t="s">
        <v>25</v>
      </c>
      <c r="D16" s="18">
        <v>72</v>
      </c>
      <c r="E16" s="19">
        <v>0</v>
      </c>
      <c r="F16" s="20">
        <v>72</v>
      </c>
      <c r="G16" s="19">
        <v>0</v>
      </c>
      <c r="H16" s="19">
        <v>0</v>
      </c>
      <c r="I16" s="18">
        <v>0</v>
      </c>
      <c r="J16" s="18">
        <v>0</v>
      </c>
      <c r="K16" s="18">
        <v>0</v>
      </c>
      <c r="L16" s="21">
        <v>0</v>
      </c>
      <c r="M16" s="18">
        <v>72</v>
      </c>
      <c r="N16" s="105">
        <v>0</v>
      </c>
      <c r="O16" s="105">
        <v>0</v>
      </c>
      <c r="P16" s="105">
        <v>0</v>
      </c>
      <c r="Q16" s="105">
        <v>0</v>
      </c>
      <c r="R16" s="106">
        <v>0</v>
      </c>
      <c r="S16" s="52">
        <v>0</v>
      </c>
    </row>
    <row r="17" spans="1:19" ht="15.75" x14ac:dyDescent="0.25">
      <c r="A17" s="123" t="s">
        <v>214</v>
      </c>
      <c r="B17" s="16" t="s">
        <v>229</v>
      </c>
      <c r="C17" s="17" t="s">
        <v>19</v>
      </c>
      <c r="D17" s="18">
        <v>72</v>
      </c>
      <c r="E17" s="19">
        <v>0</v>
      </c>
      <c r="F17" s="20">
        <v>60</v>
      </c>
      <c r="G17" s="17">
        <v>30</v>
      </c>
      <c r="H17" s="17">
        <v>0</v>
      </c>
      <c r="I17" s="121">
        <v>0</v>
      </c>
      <c r="J17" s="121">
        <v>6</v>
      </c>
      <c r="K17" s="121">
        <v>6</v>
      </c>
      <c r="L17" s="21">
        <v>0</v>
      </c>
      <c r="M17" s="18">
        <v>72</v>
      </c>
      <c r="N17" s="105">
        <v>0</v>
      </c>
      <c r="O17" s="105">
        <v>0</v>
      </c>
      <c r="P17" s="105">
        <v>0</v>
      </c>
      <c r="Q17" s="105">
        <v>0</v>
      </c>
      <c r="R17" s="106">
        <v>0</v>
      </c>
      <c r="S17" s="52">
        <v>0</v>
      </c>
    </row>
    <row r="18" spans="1:19" ht="22.5" customHeight="1" x14ac:dyDescent="0.25">
      <c r="A18" s="15" t="s">
        <v>222</v>
      </c>
      <c r="B18" s="120" t="s">
        <v>230</v>
      </c>
      <c r="C18" s="17" t="s">
        <v>25</v>
      </c>
      <c r="D18" s="18">
        <v>72</v>
      </c>
      <c r="E18" s="18">
        <v>0</v>
      </c>
      <c r="F18" s="122">
        <v>72</v>
      </c>
      <c r="G18" s="121">
        <v>28</v>
      </c>
      <c r="H18" s="121">
        <v>0</v>
      </c>
      <c r="I18" s="121">
        <v>0</v>
      </c>
      <c r="J18" s="121">
        <v>0</v>
      </c>
      <c r="K18" s="121">
        <v>0</v>
      </c>
      <c r="L18" s="18">
        <v>44</v>
      </c>
      <c r="M18" s="18">
        <v>28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</row>
    <row r="19" spans="1:19" ht="15.75" x14ac:dyDescent="0.25">
      <c r="A19" s="15" t="s">
        <v>232</v>
      </c>
      <c r="B19" s="23" t="s">
        <v>231</v>
      </c>
      <c r="C19" s="17" t="s">
        <v>19</v>
      </c>
      <c r="D19" s="25">
        <v>72</v>
      </c>
      <c r="E19" s="26">
        <v>0</v>
      </c>
      <c r="F19" s="27">
        <v>60</v>
      </c>
      <c r="G19" s="26">
        <v>0</v>
      </c>
      <c r="H19" s="26">
        <v>0</v>
      </c>
      <c r="I19" s="18">
        <v>0</v>
      </c>
      <c r="J19" s="18">
        <v>6</v>
      </c>
      <c r="K19" s="18">
        <v>6</v>
      </c>
      <c r="L19" s="28">
        <v>0</v>
      </c>
      <c r="M19" s="25">
        <v>72</v>
      </c>
      <c r="N19" s="107">
        <v>0</v>
      </c>
      <c r="O19" s="107">
        <v>0</v>
      </c>
      <c r="P19" s="107">
        <v>0</v>
      </c>
      <c r="Q19" s="107">
        <v>0</v>
      </c>
      <c r="R19" s="108">
        <v>0</v>
      </c>
      <c r="S19" s="55">
        <v>0</v>
      </c>
    </row>
    <row r="20" spans="1:19" ht="15.75" x14ac:dyDescent="0.25">
      <c r="A20" s="15" t="s">
        <v>233</v>
      </c>
      <c r="B20" s="129" t="s">
        <v>223</v>
      </c>
      <c r="C20" s="130" t="s">
        <v>83</v>
      </c>
      <c r="D20" s="18">
        <v>62</v>
      </c>
      <c r="E20" s="19">
        <v>0</v>
      </c>
      <c r="F20" s="20">
        <v>62</v>
      </c>
      <c r="G20" s="19">
        <v>12</v>
      </c>
      <c r="H20" s="19">
        <v>0</v>
      </c>
      <c r="I20" s="18">
        <v>0</v>
      </c>
      <c r="J20" s="18">
        <v>0</v>
      </c>
      <c r="K20" s="18">
        <v>0</v>
      </c>
      <c r="L20" s="21">
        <v>26</v>
      </c>
      <c r="M20" s="18">
        <v>36</v>
      </c>
      <c r="N20" s="105">
        <v>0</v>
      </c>
      <c r="O20" s="105">
        <v>0</v>
      </c>
      <c r="P20" s="105">
        <v>0</v>
      </c>
      <c r="Q20" s="105">
        <v>0</v>
      </c>
      <c r="R20" s="106">
        <v>0</v>
      </c>
      <c r="S20" s="52">
        <v>0</v>
      </c>
    </row>
    <row r="21" spans="1:19" ht="15.75" x14ac:dyDescent="0.25">
      <c r="A21" s="131"/>
      <c r="B21" s="132" t="s">
        <v>241</v>
      </c>
      <c r="C21" s="121" t="s">
        <v>25</v>
      </c>
      <c r="D21" s="18">
        <v>10</v>
      </c>
      <c r="E21" s="18">
        <v>0</v>
      </c>
      <c r="F21" s="122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10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</row>
    <row r="22" spans="1:19" ht="21.75" customHeight="1" x14ac:dyDescent="0.25">
      <c r="A22" s="43" t="s">
        <v>244</v>
      </c>
      <c r="B22" s="44" t="s">
        <v>243</v>
      </c>
      <c r="C22" s="45" t="s">
        <v>56</v>
      </c>
      <c r="D22" s="46">
        <f>D23+D24+D25+D26+D27</f>
        <v>470</v>
      </c>
      <c r="E22" s="46">
        <f t="shared" ref="E22:S22" si="1">E23+E24+E25+E26+E27</f>
        <v>20</v>
      </c>
      <c r="F22" s="46">
        <f t="shared" si="1"/>
        <v>450</v>
      </c>
      <c r="G22" s="46">
        <f t="shared" si="1"/>
        <v>362</v>
      </c>
      <c r="H22" s="46">
        <f t="shared" si="1"/>
        <v>0</v>
      </c>
      <c r="I22" s="46">
        <f t="shared" si="1"/>
        <v>0</v>
      </c>
      <c r="J22" s="46">
        <f t="shared" si="1"/>
        <v>0</v>
      </c>
      <c r="K22" s="46">
        <f t="shared" si="1"/>
        <v>0</v>
      </c>
      <c r="L22" s="46">
        <f t="shared" si="1"/>
        <v>0</v>
      </c>
      <c r="M22" s="46">
        <f t="shared" si="1"/>
        <v>0</v>
      </c>
      <c r="N22" s="46">
        <f t="shared" si="1"/>
        <v>96</v>
      </c>
      <c r="O22" s="46">
        <f t="shared" si="1"/>
        <v>154</v>
      </c>
      <c r="P22" s="46">
        <f t="shared" si="1"/>
        <v>40</v>
      </c>
      <c r="Q22" s="46">
        <f t="shared" si="1"/>
        <v>64</v>
      </c>
      <c r="R22" s="46">
        <f t="shared" si="1"/>
        <v>72</v>
      </c>
      <c r="S22" s="46">
        <f t="shared" si="1"/>
        <v>44</v>
      </c>
    </row>
    <row r="23" spans="1:19" ht="15.75" x14ac:dyDescent="0.25">
      <c r="A23" s="48" t="s">
        <v>245</v>
      </c>
      <c r="B23" s="49" t="s">
        <v>247</v>
      </c>
      <c r="C23" s="50" t="s">
        <v>59</v>
      </c>
      <c r="D23" s="51">
        <v>46</v>
      </c>
      <c r="E23" s="51">
        <v>4</v>
      </c>
      <c r="F23" s="52">
        <v>42</v>
      </c>
      <c r="G23" s="51">
        <v>8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2">
        <v>0</v>
      </c>
      <c r="O23" s="52">
        <v>46</v>
      </c>
      <c r="P23" s="52">
        <v>0</v>
      </c>
      <c r="Q23" s="52">
        <v>0</v>
      </c>
      <c r="R23" s="109">
        <v>0</v>
      </c>
      <c r="S23" s="52">
        <v>0</v>
      </c>
    </row>
    <row r="24" spans="1:19" ht="30" x14ac:dyDescent="0.25">
      <c r="A24" s="48" t="s">
        <v>246</v>
      </c>
      <c r="B24" s="49" t="s">
        <v>248</v>
      </c>
      <c r="C24" s="134" t="s">
        <v>62</v>
      </c>
      <c r="D24" s="51">
        <v>160</v>
      </c>
      <c r="E24" s="51">
        <v>4</v>
      </c>
      <c r="F24" s="52">
        <v>158</v>
      </c>
      <c r="G24" s="51">
        <v>158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2">
        <v>32</v>
      </c>
      <c r="O24" s="52">
        <v>36</v>
      </c>
      <c r="P24" s="52">
        <v>20</v>
      </c>
      <c r="Q24" s="52">
        <v>32</v>
      </c>
      <c r="R24" s="109">
        <v>18</v>
      </c>
      <c r="S24" s="52">
        <v>22</v>
      </c>
    </row>
    <row r="25" spans="1:19" ht="24" x14ac:dyDescent="0.25">
      <c r="A25" s="48" t="s">
        <v>249</v>
      </c>
      <c r="B25" s="49" t="s">
        <v>64</v>
      </c>
      <c r="C25" s="134" t="s">
        <v>62</v>
      </c>
      <c r="D25" s="51">
        <v>160</v>
      </c>
      <c r="E25" s="51">
        <v>4</v>
      </c>
      <c r="F25" s="52">
        <v>154</v>
      </c>
      <c r="G25" s="51">
        <v>152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2">
        <v>32</v>
      </c>
      <c r="O25" s="52">
        <v>36</v>
      </c>
      <c r="P25" s="52">
        <v>20</v>
      </c>
      <c r="Q25" s="52">
        <v>32</v>
      </c>
      <c r="R25" s="109">
        <v>18</v>
      </c>
      <c r="S25" s="52">
        <v>22</v>
      </c>
    </row>
    <row r="26" spans="1:19" ht="15.75" x14ac:dyDescent="0.25">
      <c r="A26" s="48" t="s">
        <v>250</v>
      </c>
      <c r="B26" s="133" t="s">
        <v>251</v>
      </c>
      <c r="C26" s="51" t="s">
        <v>31</v>
      </c>
      <c r="D26" s="51">
        <v>68</v>
      </c>
      <c r="E26" s="51">
        <v>4</v>
      </c>
      <c r="F26" s="52">
        <v>64</v>
      </c>
      <c r="G26" s="51">
        <v>35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2">
        <v>32</v>
      </c>
      <c r="O26" s="52">
        <v>36</v>
      </c>
      <c r="P26" s="52">
        <v>0</v>
      </c>
      <c r="Q26" s="52">
        <v>0</v>
      </c>
      <c r="R26" s="109">
        <v>0</v>
      </c>
      <c r="S26" s="52">
        <v>0</v>
      </c>
    </row>
    <row r="27" spans="1:19" ht="15.75" x14ac:dyDescent="0.25">
      <c r="A27" s="48" t="s">
        <v>252</v>
      </c>
      <c r="B27" s="49" t="s">
        <v>253</v>
      </c>
      <c r="C27" s="50" t="s">
        <v>25</v>
      </c>
      <c r="D27" s="53">
        <v>36</v>
      </c>
      <c r="E27" s="51">
        <v>4</v>
      </c>
      <c r="F27" s="52">
        <v>32</v>
      </c>
      <c r="G27" s="51">
        <v>9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2">
        <v>0</v>
      </c>
      <c r="O27" s="52">
        <v>0</v>
      </c>
      <c r="P27" s="52">
        <v>0</v>
      </c>
      <c r="Q27" s="52">
        <v>0</v>
      </c>
      <c r="R27" s="52">
        <v>36</v>
      </c>
      <c r="S27" s="52">
        <v>0</v>
      </c>
    </row>
    <row r="28" spans="1:19" ht="27" customHeight="1" x14ac:dyDescent="0.25">
      <c r="A28" s="7" t="s">
        <v>75</v>
      </c>
      <c r="B28" s="54" t="s">
        <v>254</v>
      </c>
      <c r="C28" s="56" t="s">
        <v>202</v>
      </c>
      <c r="D28" s="57">
        <f>SUM(D29,D44)</f>
        <v>3454</v>
      </c>
      <c r="E28" s="57">
        <f>SUM(E29,E44)</f>
        <v>228</v>
      </c>
      <c r="F28" s="57">
        <f t="shared" ref="F28:S28" si="2">SUM(F29,F44)</f>
        <v>2998</v>
      </c>
      <c r="G28" s="57">
        <f t="shared" si="2"/>
        <v>832</v>
      </c>
      <c r="H28" s="57">
        <f t="shared" si="2"/>
        <v>60</v>
      </c>
      <c r="I28" s="57">
        <f t="shared" si="2"/>
        <v>0</v>
      </c>
      <c r="J28" s="57">
        <f t="shared" si="2"/>
        <v>90</v>
      </c>
      <c r="K28" s="57">
        <f t="shared" si="2"/>
        <v>60</v>
      </c>
      <c r="L28" s="57">
        <f t="shared" si="2"/>
        <v>0</v>
      </c>
      <c r="M28" s="57">
        <f t="shared" si="2"/>
        <v>0</v>
      </c>
      <c r="N28" s="57">
        <f t="shared" si="2"/>
        <v>480</v>
      </c>
      <c r="O28" s="57">
        <f t="shared" si="2"/>
        <v>674</v>
      </c>
      <c r="P28" s="57">
        <f t="shared" si="2"/>
        <v>588</v>
      </c>
      <c r="Q28" s="57">
        <f t="shared" si="2"/>
        <v>872</v>
      </c>
      <c r="R28" s="57">
        <f t="shared" si="2"/>
        <v>504</v>
      </c>
      <c r="S28" s="57">
        <f t="shared" si="2"/>
        <v>388</v>
      </c>
    </row>
    <row r="29" spans="1:19" ht="15.75" x14ac:dyDescent="0.25">
      <c r="A29" s="7" t="s">
        <v>77</v>
      </c>
      <c r="B29" s="135" t="s">
        <v>255</v>
      </c>
      <c r="C29" s="13" t="s">
        <v>203</v>
      </c>
      <c r="D29" s="57">
        <f>SUM(D30:D43)</f>
        <v>862</v>
      </c>
      <c r="E29" s="57">
        <f>SUM(E30:E43)</f>
        <v>28</v>
      </c>
      <c r="F29" s="57">
        <f t="shared" ref="F29:S29" si="3">SUM(F30:F43)</f>
        <v>762</v>
      </c>
      <c r="G29" s="57">
        <f t="shared" si="3"/>
        <v>300</v>
      </c>
      <c r="H29" s="57">
        <f t="shared" si="3"/>
        <v>0</v>
      </c>
      <c r="I29" s="57">
        <f t="shared" si="3"/>
        <v>0</v>
      </c>
      <c r="J29" s="57">
        <f t="shared" si="3"/>
        <v>60</v>
      </c>
      <c r="K29" s="57">
        <f t="shared" si="3"/>
        <v>30</v>
      </c>
      <c r="L29" s="57">
        <f t="shared" si="3"/>
        <v>0</v>
      </c>
      <c r="M29" s="57">
        <f t="shared" si="3"/>
        <v>0</v>
      </c>
      <c r="N29" s="57">
        <f t="shared" si="3"/>
        <v>300</v>
      </c>
      <c r="O29" s="57">
        <f t="shared" si="3"/>
        <v>328</v>
      </c>
      <c r="P29" s="57">
        <f t="shared" si="3"/>
        <v>0</v>
      </c>
      <c r="Q29" s="57">
        <f t="shared" si="3"/>
        <v>234</v>
      </c>
      <c r="R29" s="57">
        <f t="shared" si="3"/>
        <v>0</v>
      </c>
      <c r="S29" s="57">
        <f t="shared" si="3"/>
        <v>0</v>
      </c>
    </row>
    <row r="30" spans="1:19" ht="29.25" customHeight="1" x14ac:dyDescent="0.25">
      <c r="A30" s="48" t="s">
        <v>79</v>
      </c>
      <c r="B30" s="64" t="s">
        <v>256</v>
      </c>
      <c r="C30" s="51" t="s">
        <v>31</v>
      </c>
      <c r="D30" s="53">
        <v>68</v>
      </c>
      <c r="E30" s="53">
        <v>2</v>
      </c>
      <c r="F30" s="52">
        <v>66</v>
      </c>
      <c r="G30" s="53">
        <v>40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2">
        <v>22</v>
      </c>
      <c r="O30" s="52">
        <v>46</v>
      </c>
      <c r="P30" s="52">
        <v>0</v>
      </c>
      <c r="Q30" s="52">
        <v>0</v>
      </c>
      <c r="R30" s="52">
        <v>0</v>
      </c>
      <c r="S30" s="52">
        <v>0</v>
      </c>
    </row>
    <row r="31" spans="1:19" ht="27.75" customHeight="1" x14ac:dyDescent="0.25">
      <c r="A31" s="48" t="s">
        <v>81</v>
      </c>
      <c r="B31" s="143" t="s">
        <v>257</v>
      </c>
      <c r="C31" s="51" t="s">
        <v>31</v>
      </c>
      <c r="D31" s="53">
        <v>40</v>
      </c>
      <c r="E31" s="53">
        <v>2</v>
      </c>
      <c r="F31" s="52">
        <v>38</v>
      </c>
      <c r="G31" s="53">
        <v>16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2">
        <v>0</v>
      </c>
      <c r="O31" s="52">
        <v>0</v>
      </c>
      <c r="P31" s="52">
        <v>0</v>
      </c>
      <c r="Q31" s="52">
        <v>40</v>
      </c>
      <c r="R31" s="52">
        <v>0</v>
      </c>
      <c r="S31" s="52">
        <v>0</v>
      </c>
    </row>
    <row r="32" spans="1:19" ht="24" customHeight="1" x14ac:dyDescent="0.25">
      <c r="A32" s="48" t="s">
        <v>84</v>
      </c>
      <c r="B32" s="64" t="s">
        <v>258</v>
      </c>
      <c r="C32" s="51" t="s">
        <v>31</v>
      </c>
      <c r="D32" s="53">
        <v>36</v>
      </c>
      <c r="E32" s="53">
        <v>2</v>
      </c>
      <c r="F32" s="52">
        <v>34</v>
      </c>
      <c r="G32" s="53">
        <v>10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2">
        <v>0</v>
      </c>
      <c r="O32" s="52">
        <v>0</v>
      </c>
      <c r="P32" s="52">
        <v>0</v>
      </c>
      <c r="Q32" s="52">
        <v>36</v>
      </c>
      <c r="R32" s="52">
        <v>0</v>
      </c>
      <c r="S32" s="52">
        <v>0</v>
      </c>
    </row>
    <row r="33" spans="1:19" ht="15.75" x14ac:dyDescent="0.25">
      <c r="A33" s="48" t="s">
        <v>86</v>
      </c>
      <c r="B33" s="49" t="s">
        <v>80</v>
      </c>
      <c r="C33" s="50" t="s">
        <v>48</v>
      </c>
      <c r="D33" s="51">
        <v>100</v>
      </c>
      <c r="E33" s="51">
        <v>2</v>
      </c>
      <c r="F33" s="52">
        <v>80</v>
      </c>
      <c r="G33" s="51">
        <v>80</v>
      </c>
      <c r="H33" s="51">
        <v>0</v>
      </c>
      <c r="I33" s="51">
        <v>0</v>
      </c>
      <c r="J33" s="51">
        <v>12</v>
      </c>
      <c r="K33" s="51">
        <v>6</v>
      </c>
      <c r="L33" s="51">
        <v>0</v>
      </c>
      <c r="M33" s="51">
        <v>0</v>
      </c>
      <c r="N33" s="52">
        <v>32</v>
      </c>
      <c r="O33" s="52">
        <v>68</v>
      </c>
      <c r="P33" s="52">
        <v>0</v>
      </c>
      <c r="Q33" s="52">
        <v>0</v>
      </c>
      <c r="R33" s="52">
        <v>0</v>
      </c>
      <c r="S33" s="52">
        <v>0</v>
      </c>
    </row>
    <row r="34" spans="1:19" ht="15.75" x14ac:dyDescent="0.25">
      <c r="A34" s="48" t="s">
        <v>89</v>
      </c>
      <c r="B34" s="49" t="s">
        <v>82</v>
      </c>
      <c r="C34" s="58" t="s">
        <v>31</v>
      </c>
      <c r="D34" s="53">
        <v>112</v>
      </c>
      <c r="E34" s="51">
        <v>2</v>
      </c>
      <c r="F34" s="52">
        <v>110</v>
      </c>
      <c r="G34" s="53">
        <v>48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2">
        <v>48</v>
      </c>
      <c r="O34" s="52">
        <v>64</v>
      </c>
      <c r="P34" s="52">
        <v>0</v>
      </c>
      <c r="Q34" s="52">
        <v>0</v>
      </c>
      <c r="R34" s="52">
        <v>0</v>
      </c>
      <c r="S34" s="52">
        <v>0</v>
      </c>
    </row>
    <row r="35" spans="1:19" ht="15.75" x14ac:dyDescent="0.25">
      <c r="A35" s="48" t="s">
        <v>91</v>
      </c>
      <c r="B35" s="49" t="s">
        <v>85</v>
      </c>
      <c r="C35" s="50" t="s">
        <v>48</v>
      </c>
      <c r="D35" s="51">
        <v>72</v>
      </c>
      <c r="E35" s="51">
        <v>2</v>
      </c>
      <c r="F35" s="52">
        <v>52</v>
      </c>
      <c r="G35" s="51">
        <v>20</v>
      </c>
      <c r="H35" s="51">
        <v>0</v>
      </c>
      <c r="I35" s="51">
        <v>0</v>
      </c>
      <c r="J35" s="51">
        <v>12</v>
      </c>
      <c r="K35" s="51">
        <v>6</v>
      </c>
      <c r="L35" s="51">
        <v>0</v>
      </c>
      <c r="M35" s="51">
        <v>0</v>
      </c>
      <c r="N35" s="52">
        <v>72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</row>
    <row r="36" spans="1:19" ht="15.75" customHeight="1" x14ac:dyDescent="0.25">
      <c r="A36" s="48" t="s">
        <v>93</v>
      </c>
      <c r="B36" s="49" t="s">
        <v>87</v>
      </c>
      <c r="C36" s="50" t="s">
        <v>88</v>
      </c>
      <c r="D36" s="51">
        <v>50</v>
      </c>
      <c r="E36" s="51">
        <v>2</v>
      </c>
      <c r="F36" s="52">
        <v>48</v>
      </c>
      <c r="G36" s="51">
        <v>20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2">
        <v>50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</row>
    <row r="37" spans="1:19" ht="21" customHeight="1" x14ac:dyDescent="0.25">
      <c r="A37" s="48" t="s">
        <v>96</v>
      </c>
      <c r="B37" s="49" t="s">
        <v>90</v>
      </c>
      <c r="C37" s="50" t="s">
        <v>25</v>
      </c>
      <c r="D37" s="51">
        <v>42</v>
      </c>
      <c r="E37" s="51">
        <v>2</v>
      </c>
      <c r="F37" s="52">
        <v>40</v>
      </c>
      <c r="G37" s="51">
        <v>16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2">
        <v>0</v>
      </c>
      <c r="O37" s="52">
        <v>42</v>
      </c>
      <c r="P37" s="52">
        <v>0</v>
      </c>
      <c r="Q37" s="52">
        <v>0</v>
      </c>
      <c r="R37" s="52">
        <v>0</v>
      </c>
      <c r="S37" s="52">
        <v>0</v>
      </c>
    </row>
    <row r="38" spans="1:19" ht="15.75" x14ac:dyDescent="0.25">
      <c r="A38" s="48" t="s">
        <v>98</v>
      </c>
      <c r="B38" s="49" t="s">
        <v>92</v>
      </c>
      <c r="C38" s="51" t="s">
        <v>48</v>
      </c>
      <c r="D38" s="51">
        <v>76</v>
      </c>
      <c r="E38" s="51">
        <v>2</v>
      </c>
      <c r="F38" s="52">
        <v>56</v>
      </c>
      <c r="G38" s="51">
        <v>8</v>
      </c>
      <c r="H38" s="51">
        <v>0</v>
      </c>
      <c r="I38" s="51">
        <v>0</v>
      </c>
      <c r="J38" s="51">
        <v>12</v>
      </c>
      <c r="K38" s="51">
        <v>6</v>
      </c>
      <c r="L38" s="51">
        <v>0</v>
      </c>
      <c r="M38" s="51">
        <v>0</v>
      </c>
      <c r="N38" s="52">
        <v>76</v>
      </c>
      <c r="O38" s="52">
        <v>0</v>
      </c>
      <c r="P38" s="55">
        <v>0</v>
      </c>
      <c r="Q38" s="52">
        <v>0</v>
      </c>
      <c r="R38" s="52">
        <v>0</v>
      </c>
      <c r="S38" s="52">
        <v>0</v>
      </c>
    </row>
    <row r="39" spans="1:19" ht="15.75" x14ac:dyDescent="0.25">
      <c r="A39" s="48" t="s">
        <v>100</v>
      </c>
      <c r="B39" s="49" t="s">
        <v>94</v>
      </c>
      <c r="C39" s="50" t="s">
        <v>48</v>
      </c>
      <c r="D39" s="51">
        <v>72</v>
      </c>
      <c r="E39" s="51">
        <v>2</v>
      </c>
      <c r="F39" s="52">
        <v>52</v>
      </c>
      <c r="G39" s="51">
        <v>10</v>
      </c>
      <c r="H39" s="51">
        <v>0</v>
      </c>
      <c r="I39" s="51"/>
      <c r="J39" s="51">
        <v>12</v>
      </c>
      <c r="K39" s="51">
        <v>6</v>
      </c>
      <c r="L39" s="51"/>
      <c r="M39" s="51">
        <v>0</v>
      </c>
      <c r="N39" s="52">
        <v>0</v>
      </c>
      <c r="O39" s="52">
        <v>72</v>
      </c>
      <c r="P39" s="52">
        <v>0</v>
      </c>
      <c r="Q39" s="55">
        <v>0</v>
      </c>
      <c r="R39" s="52">
        <v>0</v>
      </c>
      <c r="S39" s="52">
        <v>0</v>
      </c>
    </row>
    <row r="40" spans="1:19" ht="30" x14ac:dyDescent="0.25">
      <c r="A40" s="48" t="s">
        <v>102</v>
      </c>
      <c r="B40" s="49" t="s">
        <v>259</v>
      </c>
      <c r="C40" s="50" t="s">
        <v>83</v>
      </c>
      <c r="D40" s="52">
        <v>36</v>
      </c>
      <c r="E40" s="51">
        <v>2</v>
      </c>
      <c r="F40" s="136">
        <v>34</v>
      </c>
      <c r="G40" s="51">
        <v>4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2">
        <v>0</v>
      </c>
      <c r="O40" s="52">
        <v>36</v>
      </c>
      <c r="P40" s="52">
        <v>0</v>
      </c>
      <c r="Q40" s="52">
        <v>0</v>
      </c>
      <c r="R40" s="52">
        <v>0</v>
      </c>
      <c r="S40" s="52">
        <v>0</v>
      </c>
    </row>
    <row r="41" spans="1:19" ht="30" x14ac:dyDescent="0.25">
      <c r="A41" s="48" t="s">
        <v>104</v>
      </c>
      <c r="B41" s="49" t="s">
        <v>101</v>
      </c>
      <c r="C41" s="50" t="s">
        <v>48</v>
      </c>
      <c r="D41" s="52">
        <v>76</v>
      </c>
      <c r="E41" s="51">
        <v>2</v>
      </c>
      <c r="F41" s="136">
        <v>74</v>
      </c>
      <c r="G41" s="51">
        <v>4</v>
      </c>
      <c r="H41" s="51">
        <v>0</v>
      </c>
      <c r="I41" s="51">
        <v>0</v>
      </c>
      <c r="J41" s="51">
        <v>12</v>
      </c>
      <c r="K41" s="51">
        <v>6</v>
      </c>
      <c r="L41" s="51">
        <v>0</v>
      </c>
      <c r="M41" s="51">
        <v>0</v>
      </c>
      <c r="N41" s="52">
        <v>0</v>
      </c>
      <c r="O41" s="52">
        <v>0</v>
      </c>
      <c r="P41" s="52">
        <v>0</v>
      </c>
      <c r="Q41" s="52">
        <v>76</v>
      </c>
      <c r="R41" s="52">
        <v>0</v>
      </c>
      <c r="S41" s="52">
        <v>0</v>
      </c>
    </row>
    <row r="42" spans="1:19" ht="30" x14ac:dyDescent="0.25">
      <c r="A42" s="59" t="s">
        <v>107</v>
      </c>
      <c r="B42" s="49" t="s">
        <v>103</v>
      </c>
      <c r="C42" s="50" t="s">
        <v>31</v>
      </c>
      <c r="D42" s="52">
        <v>36</v>
      </c>
      <c r="E42" s="51">
        <v>2</v>
      </c>
      <c r="F42" s="136">
        <v>34</v>
      </c>
      <c r="G42" s="51">
        <v>4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2">
        <v>0</v>
      </c>
      <c r="O42" s="52">
        <v>0</v>
      </c>
      <c r="P42" s="52">
        <v>0</v>
      </c>
      <c r="Q42" s="52">
        <v>36</v>
      </c>
      <c r="R42" s="52">
        <v>0</v>
      </c>
      <c r="S42" s="52">
        <v>0</v>
      </c>
    </row>
    <row r="43" spans="1:19" ht="30" x14ac:dyDescent="0.25">
      <c r="A43" s="137" t="s">
        <v>109</v>
      </c>
      <c r="B43" s="49" t="s">
        <v>99</v>
      </c>
      <c r="C43" s="51" t="s">
        <v>31</v>
      </c>
      <c r="D43" s="51">
        <v>46</v>
      </c>
      <c r="E43" s="51">
        <v>2</v>
      </c>
      <c r="F43" s="52">
        <v>44</v>
      </c>
      <c r="G43" s="51">
        <v>20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2">
        <v>0</v>
      </c>
      <c r="O43" s="52">
        <v>0</v>
      </c>
      <c r="P43" s="52">
        <v>0</v>
      </c>
      <c r="Q43" s="52">
        <v>46</v>
      </c>
      <c r="R43" s="52">
        <v>0</v>
      </c>
      <c r="S43" s="52">
        <v>0</v>
      </c>
    </row>
    <row r="44" spans="1:19" ht="15.75" x14ac:dyDescent="0.25">
      <c r="A44" s="7" t="s">
        <v>117</v>
      </c>
      <c r="B44" s="54" t="s">
        <v>118</v>
      </c>
      <c r="C44" s="67" t="s">
        <v>204</v>
      </c>
      <c r="D44" s="12">
        <f>SUM(D45,D53,D59)</f>
        <v>2592</v>
      </c>
      <c r="E44" s="12">
        <f t="shared" ref="E44:S44" si="4">SUM(E45,E53,E59)</f>
        <v>200</v>
      </c>
      <c r="F44" s="12">
        <f t="shared" si="4"/>
        <v>2236</v>
      </c>
      <c r="G44" s="12">
        <f t="shared" si="4"/>
        <v>532</v>
      </c>
      <c r="H44" s="12">
        <f t="shared" si="4"/>
        <v>60</v>
      </c>
      <c r="I44" s="12">
        <f t="shared" si="4"/>
        <v>0</v>
      </c>
      <c r="J44" s="12">
        <f t="shared" si="4"/>
        <v>30</v>
      </c>
      <c r="K44" s="12">
        <f t="shared" si="4"/>
        <v>30</v>
      </c>
      <c r="L44" s="12">
        <f t="shared" si="4"/>
        <v>0</v>
      </c>
      <c r="M44" s="12">
        <f t="shared" si="4"/>
        <v>0</v>
      </c>
      <c r="N44" s="12">
        <f t="shared" si="4"/>
        <v>180</v>
      </c>
      <c r="O44" s="12">
        <f t="shared" si="4"/>
        <v>346</v>
      </c>
      <c r="P44" s="12">
        <f t="shared" si="4"/>
        <v>588</v>
      </c>
      <c r="Q44" s="12">
        <f t="shared" si="4"/>
        <v>638</v>
      </c>
      <c r="R44" s="12">
        <f t="shared" si="4"/>
        <v>504</v>
      </c>
      <c r="S44" s="12">
        <f t="shared" si="4"/>
        <v>388</v>
      </c>
    </row>
    <row r="45" spans="1:19" ht="45" customHeight="1" x14ac:dyDescent="0.25">
      <c r="A45" s="7" t="s">
        <v>119</v>
      </c>
      <c r="B45" s="79" t="s">
        <v>260</v>
      </c>
      <c r="C45" s="12" t="s">
        <v>121</v>
      </c>
      <c r="D45" s="12">
        <f>SUM(D46:D52)</f>
        <v>992</v>
      </c>
      <c r="E45" s="12">
        <f t="shared" ref="E45:S45" si="5">SUM(E46:E52)</f>
        <v>65</v>
      </c>
      <c r="F45" s="12">
        <f t="shared" si="5"/>
        <v>915</v>
      </c>
      <c r="G45" s="12">
        <f t="shared" si="5"/>
        <v>274</v>
      </c>
      <c r="H45" s="12">
        <f t="shared" si="5"/>
        <v>20</v>
      </c>
      <c r="I45" s="12">
        <f t="shared" si="5"/>
        <v>0</v>
      </c>
      <c r="J45" s="12">
        <f t="shared" si="5"/>
        <v>18</v>
      </c>
      <c r="K45" s="12">
        <f t="shared" si="5"/>
        <v>18</v>
      </c>
      <c r="L45" s="12">
        <f t="shared" si="5"/>
        <v>0</v>
      </c>
      <c r="M45" s="12">
        <f t="shared" si="5"/>
        <v>0</v>
      </c>
      <c r="N45" s="12">
        <f t="shared" si="5"/>
        <v>180</v>
      </c>
      <c r="O45" s="12">
        <f t="shared" si="5"/>
        <v>346</v>
      </c>
      <c r="P45" s="12">
        <f t="shared" si="5"/>
        <v>466</v>
      </c>
      <c r="Q45" s="12">
        <f t="shared" si="5"/>
        <v>0</v>
      </c>
      <c r="R45" s="12">
        <f t="shared" si="5"/>
        <v>0</v>
      </c>
      <c r="S45" s="12">
        <f t="shared" si="5"/>
        <v>0</v>
      </c>
    </row>
    <row r="46" spans="1:19" ht="57" customHeight="1" x14ac:dyDescent="0.25">
      <c r="A46" s="48" t="s">
        <v>122</v>
      </c>
      <c r="B46" s="143" t="s">
        <v>271</v>
      </c>
      <c r="C46" s="68" t="s">
        <v>83</v>
      </c>
      <c r="D46" s="69">
        <v>72</v>
      </c>
      <c r="E46" s="69">
        <v>15</v>
      </c>
      <c r="F46" s="70">
        <v>57</v>
      </c>
      <c r="G46" s="69">
        <v>40</v>
      </c>
      <c r="H46" s="69">
        <v>0</v>
      </c>
      <c r="I46" s="69">
        <v>0</v>
      </c>
      <c r="J46" s="69">
        <v>6</v>
      </c>
      <c r="K46" s="69">
        <v>6</v>
      </c>
      <c r="L46" s="69">
        <v>0</v>
      </c>
      <c r="M46" s="69">
        <v>0</v>
      </c>
      <c r="N46" s="70">
        <v>72</v>
      </c>
      <c r="O46" s="70">
        <v>0</v>
      </c>
      <c r="P46" s="70">
        <v>0</v>
      </c>
      <c r="Q46" s="70">
        <v>0</v>
      </c>
      <c r="R46" s="70">
        <v>0</v>
      </c>
      <c r="S46" s="70">
        <v>0</v>
      </c>
    </row>
    <row r="47" spans="1:19" ht="63.75" customHeight="1" x14ac:dyDescent="0.25">
      <c r="A47" s="48" t="s">
        <v>124</v>
      </c>
      <c r="B47" s="49" t="s">
        <v>261</v>
      </c>
      <c r="C47" s="72" t="s">
        <v>48</v>
      </c>
      <c r="D47" s="69">
        <v>130</v>
      </c>
      <c r="E47" s="69">
        <v>15</v>
      </c>
      <c r="F47" s="73">
        <v>115</v>
      </c>
      <c r="G47" s="69">
        <v>57</v>
      </c>
      <c r="H47" s="69">
        <v>0</v>
      </c>
      <c r="I47" s="69">
        <v>0</v>
      </c>
      <c r="J47" s="69">
        <v>6</v>
      </c>
      <c r="K47" s="69">
        <v>6</v>
      </c>
      <c r="L47" s="69">
        <v>0</v>
      </c>
      <c r="M47" s="69">
        <v>0</v>
      </c>
      <c r="N47" s="70">
        <v>72</v>
      </c>
      <c r="O47" s="70">
        <v>58</v>
      </c>
      <c r="P47" s="70">
        <v>0</v>
      </c>
      <c r="Q47" s="73">
        <v>0</v>
      </c>
      <c r="R47" s="70">
        <v>0</v>
      </c>
      <c r="S47" s="70">
        <v>0</v>
      </c>
    </row>
    <row r="48" spans="1:19" ht="46.5" customHeight="1" x14ac:dyDescent="0.25">
      <c r="A48" s="48" t="s">
        <v>268</v>
      </c>
      <c r="B48" s="49" t="s">
        <v>262</v>
      </c>
      <c r="C48" s="138" t="s">
        <v>48</v>
      </c>
      <c r="D48" s="69">
        <v>212</v>
      </c>
      <c r="E48" s="69">
        <v>15</v>
      </c>
      <c r="F48" s="73">
        <v>185</v>
      </c>
      <c r="G48" s="69">
        <v>83</v>
      </c>
      <c r="H48" s="69">
        <v>20</v>
      </c>
      <c r="I48" s="69">
        <v>0</v>
      </c>
      <c r="J48" s="69">
        <v>6</v>
      </c>
      <c r="K48" s="69">
        <v>6</v>
      </c>
      <c r="L48" s="69">
        <v>0</v>
      </c>
      <c r="M48" s="69">
        <v>0</v>
      </c>
      <c r="N48" s="70">
        <v>0</v>
      </c>
      <c r="O48" s="70">
        <v>144</v>
      </c>
      <c r="P48" s="70">
        <v>68</v>
      </c>
      <c r="Q48" s="73">
        <v>0</v>
      </c>
      <c r="R48" s="70">
        <v>0</v>
      </c>
      <c r="S48" s="70">
        <v>0</v>
      </c>
    </row>
    <row r="49" spans="1:21" ht="33" customHeight="1" x14ac:dyDescent="0.25">
      <c r="A49" s="48" t="s">
        <v>269</v>
      </c>
      <c r="B49" s="49" t="s">
        <v>136</v>
      </c>
      <c r="C49" s="138" t="s">
        <v>48</v>
      </c>
      <c r="D49" s="69">
        <v>110</v>
      </c>
      <c r="E49" s="69">
        <v>10</v>
      </c>
      <c r="F49" s="73">
        <v>100</v>
      </c>
      <c r="G49" s="69">
        <v>50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70">
        <v>0</v>
      </c>
      <c r="O49" s="70">
        <v>0</v>
      </c>
      <c r="P49" s="70">
        <v>110</v>
      </c>
      <c r="Q49" s="73">
        <v>0</v>
      </c>
      <c r="R49" s="70">
        <v>0</v>
      </c>
      <c r="S49" s="70">
        <v>0</v>
      </c>
    </row>
    <row r="50" spans="1:21" ht="28.5" customHeight="1" x14ac:dyDescent="0.25">
      <c r="A50" s="48" t="s">
        <v>270</v>
      </c>
      <c r="B50" s="49" t="s">
        <v>138</v>
      </c>
      <c r="C50" s="138" t="s">
        <v>48</v>
      </c>
      <c r="D50" s="69">
        <v>144</v>
      </c>
      <c r="E50" s="69">
        <v>10</v>
      </c>
      <c r="F50" s="73">
        <v>134</v>
      </c>
      <c r="G50" s="69">
        <v>44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70">
        <v>0</v>
      </c>
      <c r="O50" s="70">
        <v>0</v>
      </c>
      <c r="P50" s="70">
        <v>144</v>
      </c>
      <c r="Q50" s="73">
        <v>0</v>
      </c>
      <c r="R50" s="70">
        <v>0</v>
      </c>
      <c r="S50" s="70">
        <v>0</v>
      </c>
    </row>
    <row r="51" spans="1:21" ht="15.75" x14ac:dyDescent="0.25">
      <c r="A51" s="48" t="s">
        <v>126</v>
      </c>
      <c r="B51" s="49" t="s">
        <v>127</v>
      </c>
      <c r="C51" s="163" t="s">
        <v>22</v>
      </c>
      <c r="D51" s="139">
        <v>180</v>
      </c>
      <c r="E51" s="69">
        <v>0</v>
      </c>
      <c r="F51" s="70">
        <v>180</v>
      </c>
      <c r="G51" s="70">
        <v>0</v>
      </c>
      <c r="H51" s="69">
        <v>0</v>
      </c>
      <c r="I51" s="69">
        <v>0</v>
      </c>
      <c r="J51" s="69">
        <v>0</v>
      </c>
      <c r="K51" s="69">
        <v>0</v>
      </c>
      <c r="L51" s="69">
        <v>0</v>
      </c>
      <c r="M51" s="69">
        <v>0</v>
      </c>
      <c r="N51" s="70">
        <v>36</v>
      </c>
      <c r="O51" s="70">
        <v>72</v>
      </c>
      <c r="P51" s="110">
        <v>72</v>
      </c>
      <c r="Q51" s="110">
        <v>0</v>
      </c>
      <c r="R51" s="70">
        <v>0</v>
      </c>
      <c r="S51" s="70">
        <v>0</v>
      </c>
    </row>
    <row r="52" spans="1:21" ht="15.75" x14ac:dyDescent="0.25">
      <c r="A52" s="48" t="s">
        <v>128</v>
      </c>
      <c r="B52" s="49" t="s">
        <v>129</v>
      </c>
      <c r="C52" s="164"/>
      <c r="D52" s="139">
        <v>144</v>
      </c>
      <c r="E52" s="69">
        <v>0</v>
      </c>
      <c r="F52" s="70">
        <v>144</v>
      </c>
      <c r="G52" s="70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70">
        <v>0</v>
      </c>
      <c r="O52" s="70">
        <v>72</v>
      </c>
      <c r="P52" s="110">
        <v>72</v>
      </c>
      <c r="Q52" s="110">
        <v>0</v>
      </c>
      <c r="R52" s="70">
        <v>0</v>
      </c>
      <c r="S52" s="70">
        <v>0</v>
      </c>
    </row>
    <row r="53" spans="1:21" ht="31.5" customHeight="1" x14ac:dyDescent="0.25">
      <c r="A53" s="7" t="s">
        <v>130</v>
      </c>
      <c r="B53" s="54" t="s">
        <v>263</v>
      </c>
      <c r="C53" s="74" t="s">
        <v>205</v>
      </c>
      <c r="D53" s="75">
        <f>SUM(D54:D58)</f>
        <v>994</v>
      </c>
      <c r="E53" s="75">
        <f t="shared" ref="E53:S53" si="6">SUM(E54:E58)</f>
        <v>81</v>
      </c>
      <c r="F53" s="75">
        <f t="shared" si="6"/>
        <v>877</v>
      </c>
      <c r="G53" s="75">
        <f t="shared" si="6"/>
        <v>208</v>
      </c>
      <c r="H53" s="75">
        <f t="shared" si="6"/>
        <v>40</v>
      </c>
      <c r="I53" s="75">
        <f t="shared" si="6"/>
        <v>0</v>
      </c>
      <c r="J53" s="75">
        <f t="shared" si="6"/>
        <v>12</v>
      </c>
      <c r="K53" s="75">
        <f t="shared" si="6"/>
        <v>12</v>
      </c>
      <c r="L53" s="75">
        <f t="shared" si="6"/>
        <v>0</v>
      </c>
      <c r="M53" s="75">
        <f t="shared" si="6"/>
        <v>0</v>
      </c>
      <c r="N53" s="75">
        <f t="shared" si="6"/>
        <v>0</v>
      </c>
      <c r="O53" s="75">
        <f t="shared" si="6"/>
        <v>0</v>
      </c>
      <c r="P53" s="75">
        <f t="shared" si="6"/>
        <v>0</v>
      </c>
      <c r="Q53" s="75">
        <f t="shared" si="6"/>
        <v>154</v>
      </c>
      <c r="R53" s="75">
        <f t="shared" si="6"/>
        <v>504</v>
      </c>
      <c r="S53" s="75">
        <f t="shared" si="6"/>
        <v>388</v>
      </c>
    </row>
    <row r="54" spans="1:21" ht="48" customHeight="1" x14ac:dyDescent="0.25">
      <c r="A54" s="48" t="s">
        <v>133</v>
      </c>
      <c r="B54" s="49" t="s">
        <v>144</v>
      </c>
      <c r="C54" s="76" t="s">
        <v>106</v>
      </c>
      <c r="D54" s="69">
        <v>210</v>
      </c>
      <c r="E54" s="69">
        <v>20</v>
      </c>
      <c r="F54" s="70">
        <v>190</v>
      </c>
      <c r="G54" s="69">
        <v>60</v>
      </c>
      <c r="H54" s="69">
        <v>20</v>
      </c>
      <c r="I54" s="69">
        <v>0</v>
      </c>
      <c r="J54" s="69">
        <v>6</v>
      </c>
      <c r="K54" s="69">
        <v>6</v>
      </c>
      <c r="L54" s="69">
        <v>0</v>
      </c>
      <c r="M54" s="69">
        <v>0</v>
      </c>
      <c r="N54" s="70">
        <v>0</v>
      </c>
      <c r="O54" s="70">
        <v>0</v>
      </c>
      <c r="P54" s="70">
        <v>0</v>
      </c>
      <c r="Q54" s="70">
        <v>60</v>
      </c>
      <c r="R54" s="70">
        <v>92</v>
      </c>
      <c r="S54" s="70">
        <v>58</v>
      </c>
    </row>
    <row r="55" spans="1:21" ht="30" x14ac:dyDescent="0.25">
      <c r="A55" s="48" t="s">
        <v>135</v>
      </c>
      <c r="B55" s="49" t="s">
        <v>146</v>
      </c>
      <c r="C55" s="68" t="s">
        <v>48</v>
      </c>
      <c r="D55" s="69">
        <v>182</v>
      </c>
      <c r="E55" s="69">
        <v>35</v>
      </c>
      <c r="F55" s="70">
        <v>147</v>
      </c>
      <c r="G55" s="69">
        <v>120</v>
      </c>
      <c r="H55" s="69">
        <v>20</v>
      </c>
      <c r="I55" s="69">
        <v>0</v>
      </c>
      <c r="J55" s="69">
        <v>6</v>
      </c>
      <c r="K55" s="69">
        <v>6</v>
      </c>
      <c r="L55" s="69">
        <v>0</v>
      </c>
      <c r="M55" s="69">
        <v>0</v>
      </c>
      <c r="N55" s="70">
        <v>0</v>
      </c>
      <c r="O55" s="70">
        <v>0</v>
      </c>
      <c r="P55" s="70">
        <v>0</v>
      </c>
      <c r="Q55" s="70">
        <v>94</v>
      </c>
      <c r="R55" s="70">
        <v>140</v>
      </c>
      <c r="S55" s="70">
        <v>0</v>
      </c>
    </row>
    <row r="56" spans="1:21" ht="45" x14ac:dyDescent="0.25">
      <c r="A56" s="48" t="s">
        <v>137</v>
      </c>
      <c r="B56" s="49" t="s">
        <v>152</v>
      </c>
      <c r="C56" s="114" t="s">
        <v>48</v>
      </c>
      <c r="D56" s="69">
        <v>98</v>
      </c>
      <c r="E56" s="69">
        <v>26</v>
      </c>
      <c r="F56" s="70">
        <v>72</v>
      </c>
      <c r="G56" s="69">
        <v>28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70">
        <v>0</v>
      </c>
      <c r="O56" s="70">
        <v>0</v>
      </c>
      <c r="P56" s="70">
        <v>0</v>
      </c>
      <c r="Q56" s="70">
        <v>0</v>
      </c>
      <c r="R56" s="70">
        <v>20</v>
      </c>
      <c r="S56" s="70">
        <v>78</v>
      </c>
    </row>
    <row r="57" spans="1:21" ht="15.75" x14ac:dyDescent="0.25">
      <c r="A57" s="48" t="s">
        <v>139</v>
      </c>
      <c r="B57" s="49" t="s">
        <v>127</v>
      </c>
      <c r="C57" s="163" t="s">
        <v>22</v>
      </c>
      <c r="D57" s="69">
        <v>216</v>
      </c>
      <c r="E57" s="69">
        <v>0</v>
      </c>
      <c r="F57" s="70">
        <v>216</v>
      </c>
      <c r="G57" s="70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70">
        <v>0</v>
      </c>
      <c r="O57" s="70">
        <v>0</v>
      </c>
      <c r="P57" s="70">
        <v>0</v>
      </c>
      <c r="Q57" s="70">
        <v>0</v>
      </c>
      <c r="R57" s="70">
        <v>108</v>
      </c>
      <c r="S57" s="70">
        <v>108</v>
      </c>
    </row>
    <row r="58" spans="1:21" ht="15.75" x14ac:dyDescent="0.25">
      <c r="A58" s="48" t="s">
        <v>140</v>
      </c>
      <c r="B58" s="49" t="s">
        <v>129</v>
      </c>
      <c r="C58" s="164"/>
      <c r="D58" s="69">
        <v>288</v>
      </c>
      <c r="E58" s="69">
        <v>0</v>
      </c>
      <c r="F58" s="70">
        <v>252</v>
      </c>
      <c r="G58" s="70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70">
        <v>0</v>
      </c>
      <c r="O58" s="70">
        <v>0</v>
      </c>
      <c r="P58" s="70">
        <v>0</v>
      </c>
      <c r="Q58" s="70">
        <v>0</v>
      </c>
      <c r="R58" s="70">
        <v>144</v>
      </c>
      <c r="S58" s="70">
        <v>144</v>
      </c>
    </row>
    <row r="59" spans="1:21" ht="43.5" customHeight="1" x14ac:dyDescent="0.25">
      <c r="A59" s="7" t="s">
        <v>264</v>
      </c>
      <c r="B59" s="119" t="s">
        <v>217</v>
      </c>
      <c r="C59" s="80" t="s">
        <v>189</v>
      </c>
      <c r="D59" s="75">
        <f>SUM(D60:D63)</f>
        <v>606</v>
      </c>
      <c r="E59" s="75">
        <f t="shared" ref="E59:S59" si="7">SUM(E60:E63)</f>
        <v>54</v>
      </c>
      <c r="F59" s="75">
        <f t="shared" si="7"/>
        <v>444</v>
      </c>
      <c r="G59" s="75">
        <f t="shared" si="7"/>
        <v>50</v>
      </c>
      <c r="H59" s="75">
        <f t="shared" si="7"/>
        <v>0</v>
      </c>
      <c r="I59" s="75">
        <f t="shared" si="7"/>
        <v>0</v>
      </c>
      <c r="J59" s="75">
        <f t="shared" si="7"/>
        <v>0</v>
      </c>
      <c r="K59" s="75">
        <f t="shared" si="7"/>
        <v>0</v>
      </c>
      <c r="L59" s="75">
        <f t="shared" si="7"/>
        <v>0</v>
      </c>
      <c r="M59" s="75">
        <f t="shared" si="7"/>
        <v>0</v>
      </c>
      <c r="N59" s="75">
        <f t="shared" si="7"/>
        <v>0</v>
      </c>
      <c r="O59" s="75">
        <f t="shared" si="7"/>
        <v>0</v>
      </c>
      <c r="P59" s="75">
        <f t="shared" si="7"/>
        <v>122</v>
      </c>
      <c r="Q59" s="75">
        <f t="shared" si="7"/>
        <v>484</v>
      </c>
      <c r="R59" s="75">
        <f t="shared" si="7"/>
        <v>0</v>
      </c>
      <c r="S59" s="75">
        <f t="shared" si="7"/>
        <v>0</v>
      </c>
      <c r="U59" s="81"/>
    </row>
    <row r="60" spans="1:21" ht="61.5" customHeight="1" x14ac:dyDescent="0.25">
      <c r="A60" s="48" t="s">
        <v>157</v>
      </c>
      <c r="B60" s="49" t="s">
        <v>218</v>
      </c>
      <c r="C60" s="78" t="s">
        <v>59</v>
      </c>
      <c r="D60" s="69">
        <v>112</v>
      </c>
      <c r="E60" s="71">
        <v>24</v>
      </c>
      <c r="F60" s="70">
        <v>88</v>
      </c>
      <c r="G60" s="71">
        <v>10</v>
      </c>
      <c r="H60" s="71">
        <v>0</v>
      </c>
      <c r="I60" s="71">
        <v>0</v>
      </c>
      <c r="J60" s="71">
        <v>0</v>
      </c>
      <c r="K60" s="71">
        <v>0</v>
      </c>
      <c r="L60" s="71">
        <v>0</v>
      </c>
      <c r="M60" s="71">
        <v>0</v>
      </c>
      <c r="N60" s="70">
        <v>0</v>
      </c>
      <c r="O60" s="70">
        <v>0</v>
      </c>
      <c r="P60" s="70">
        <v>36</v>
      </c>
      <c r="Q60" s="70">
        <v>76</v>
      </c>
      <c r="R60" s="70">
        <v>0</v>
      </c>
      <c r="S60" s="70">
        <v>0</v>
      </c>
    </row>
    <row r="61" spans="1:21" ht="45" x14ac:dyDescent="0.25">
      <c r="A61" s="48" t="s">
        <v>159</v>
      </c>
      <c r="B61" s="49" t="s">
        <v>219</v>
      </c>
      <c r="C61" s="78" t="s">
        <v>265</v>
      </c>
      <c r="D61" s="71">
        <v>170</v>
      </c>
      <c r="E61" s="71">
        <v>30</v>
      </c>
      <c r="F61" s="70">
        <v>140</v>
      </c>
      <c r="G61" s="71">
        <v>40</v>
      </c>
      <c r="H61" s="71">
        <v>0</v>
      </c>
      <c r="I61" s="71">
        <v>0</v>
      </c>
      <c r="J61" s="71">
        <v>0</v>
      </c>
      <c r="K61" s="71">
        <v>0</v>
      </c>
      <c r="L61" s="71">
        <v>0</v>
      </c>
      <c r="M61" s="71">
        <v>0</v>
      </c>
      <c r="N61" s="70">
        <v>0</v>
      </c>
      <c r="O61" s="70">
        <v>0</v>
      </c>
      <c r="P61" s="70">
        <v>86</v>
      </c>
      <c r="Q61" s="70">
        <v>84</v>
      </c>
      <c r="R61" s="70">
        <v>0</v>
      </c>
      <c r="S61" s="70">
        <v>0</v>
      </c>
    </row>
    <row r="62" spans="1:21" ht="15.75" x14ac:dyDescent="0.25">
      <c r="A62" s="48" t="s">
        <v>161</v>
      </c>
      <c r="B62" s="82" t="s">
        <v>127</v>
      </c>
      <c r="C62" s="163" t="s">
        <v>31</v>
      </c>
      <c r="D62" s="71">
        <v>144</v>
      </c>
      <c r="E62" s="71">
        <v>0</v>
      </c>
      <c r="F62" s="70">
        <v>108</v>
      </c>
      <c r="G62" s="71">
        <v>0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71">
        <v>0</v>
      </c>
      <c r="N62" s="70">
        <v>0</v>
      </c>
      <c r="O62" s="70">
        <v>0</v>
      </c>
      <c r="P62" s="70">
        <v>0</v>
      </c>
      <c r="Q62" s="70">
        <v>144</v>
      </c>
      <c r="R62" s="70">
        <v>0</v>
      </c>
      <c r="S62" s="70">
        <v>0</v>
      </c>
    </row>
    <row r="63" spans="1:21" ht="15.75" x14ac:dyDescent="0.25">
      <c r="A63" s="48" t="s">
        <v>162</v>
      </c>
      <c r="B63" s="49" t="s">
        <v>129</v>
      </c>
      <c r="C63" s="164"/>
      <c r="D63" s="71">
        <v>180</v>
      </c>
      <c r="E63" s="71">
        <v>0</v>
      </c>
      <c r="F63" s="70">
        <v>108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1">
        <v>0</v>
      </c>
      <c r="N63" s="70">
        <v>0</v>
      </c>
      <c r="O63" s="70">
        <v>0</v>
      </c>
      <c r="P63" s="70">
        <v>0</v>
      </c>
      <c r="Q63" s="70">
        <v>180</v>
      </c>
      <c r="R63" s="70">
        <v>0</v>
      </c>
      <c r="S63" s="70">
        <v>0</v>
      </c>
    </row>
    <row r="64" spans="1:21" ht="15.75" x14ac:dyDescent="0.25">
      <c r="A64" s="48"/>
      <c r="B64" s="84" t="s">
        <v>267</v>
      </c>
      <c r="C64" s="85"/>
      <c r="D64" s="86">
        <f>SUM(L64:S64)</f>
        <v>252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  <c r="K64" s="86">
        <v>0</v>
      </c>
      <c r="L64" s="86">
        <v>0</v>
      </c>
      <c r="M64" s="86">
        <v>72</v>
      </c>
      <c r="N64" s="86">
        <v>36</v>
      </c>
      <c r="O64" s="86">
        <v>36</v>
      </c>
      <c r="P64" s="86">
        <v>0</v>
      </c>
      <c r="Q64" s="86">
        <v>36</v>
      </c>
      <c r="R64" s="86">
        <v>36</v>
      </c>
      <c r="S64" s="70">
        <v>36</v>
      </c>
    </row>
    <row r="65" spans="1:21" ht="17.25" customHeight="1" x14ac:dyDescent="0.25">
      <c r="A65" s="83"/>
      <c r="B65" s="84" t="s">
        <v>163</v>
      </c>
      <c r="C65" s="85" t="s">
        <v>206</v>
      </c>
      <c r="D65" s="86">
        <f>SUM(D6,D22,D28,D64)</f>
        <v>5580</v>
      </c>
      <c r="E65" s="86">
        <f>E6+E22+E28</f>
        <v>248</v>
      </c>
      <c r="F65" s="86">
        <f t="shared" ref="F65:G65" si="8">F6+F22+F28</f>
        <v>4758</v>
      </c>
      <c r="G65" s="86">
        <f t="shared" si="8"/>
        <v>1738</v>
      </c>
      <c r="H65" s="86">
        <f>H6+H22+H28</f>
        <v>60</v>
      </c>
      <c r="I65" s="86">
        <v>0</v>
      </c>
      <c r="J65" s="86">
        <v>0</v>
      </c>
      <c r="K65" s="86">
        <v>0</v>
      </c>
      <c r="L65" s="86">
        <f>L6+L22+L28+L64</f>
        <v>612</v>
      </c>
      <c r="M65" s="86">
        <f t="shared" ref="M65:S65" si="9">M6+M22+M28+M64</f>
        <v>864</v>
      </c>
      <c r="N65" s="86">
        <f t="shared" si="9"/>
        <v>612</v>
      </c>
      <c r="O65" s="86">
        <f t="shared" si="9"/>
        <v>864</v>
      </c>
      <c r="P65" s="86">
        <v>0</v>
      </c>
      <c r="Q65" s="86">
        <v>0</v>
      </c>
      <c r="R65" s="86">
        <f t="shared" si="9"/>
        <v>612</v>
      </c>
      <c r="S65" s="86">
        <f t="shared" si="9"/>
        <v>468</v>
      </c>
    </row>
    <row r="66" spans="1:21" ht="15.75" x14ac:dyDescent="0.25">
      <c r="A66" s="10" t="s">
        <v>164</v>
      </c>
      <c r="B66" s="84" t="s">
        <v>165</v>
      </c>
      <c r="C66" s="76"/>
      <c r="D66" s="86">
        <v>144</v>
      </c>
      <c r="E66" s="76"/>
      <c r="F66" s="76"/>
      <c r="G66" s="76"/>
      <c r="H66" s="76"/>
      <c r="I66" s="76"/>
      <c r="J66" s="76"/>
      <c r="K66" s="76"/>
      <c r="L66" s="76"/>
      <c r="M66" s="76"/>
      <c r="N66" s="111"/>
      <c r="O66" s="111"/>
      <c r="P66" s="111"/>
      <c r="Q66" s="111"/>
      <c r="R66" s="111"/>
      <c r="S66" s="112" t="s">
        <v>200</v>
      </c>
    </row>
    <row r="67" spans="1:21" ht="28.5" x14ac:dyDescent="0.25">
      <c r="A67" s="10" t="s">
        <v>166</v>
      </c>
      <c r="B67" s="54" t="s">
        <v>167</v>
      </c>
      <c r="C67" s="50"/>
      <c r="D67" s="10">
        <v>216</v>
      </c>
      <c r="E67" s="50"/>
      <c r="F67" s="50"/>
      <c r="G67" s="88"/>
      <c r="H67" s="88"/>
      <c r="I67" s="127"/>
      <c r="J67" s="127"/>
      <c r="K67" s="127"/>
      <c r="L67" s="88"/>
      <c r="M67" s="50"/>
      <c r="N67" s="58"/>
      <c r="O67" s="58"/>
      <c r="P67" s="58"/>
      <c r="Q67" s="58"/>
      <c r="R67" s="58"/>
      <c r="S67" s="11" t="s">
        <v>201</v>
      </c>
    </row>
    <row r="68" spans="1:21" ht="15.75" x14ac:dyDescent="0.25">
      <c r="A68" s="140"/>
      <c r="B68" s="54" t="s">
        <v>266</v>
      </c>
      <c r="C68" s="50"/>
      <c r="D68" s="86">
        <f>SUM(D65,D66,D67)</f>
        <v>5940</v>
      </c>
      <c r="E68" s="50"/>
      <c r="F68" s="50"/>
      <c r="G68" s="50"/>
      <c r="H68" s="50"/>
      <c r="I68" s="50"/>
      <c r="J68" s="50"/>
      <c r="K68" s="50"/>
      <c r="L68" s="50"/>
      <c r="M68" s="50"/>
      <c r="N68" s="58"/>
      <c r="O68" s="125"/>
      <c r="P68" s="125"/>
      <c r="Q68" s="125"/>
      <c r="R68" s="125"/>
      <c r="S68" s="141"/>
    </row>
    <row r="69" spans="1:21" ht="15" customHeight="1" x14ac:dyDescent="0.25">
      <c r="A69" s="89" t="s">
        <v>168</v>
      </c>
      <c r="B69" s="90"/>
      <c r="C69" s="90"/>
      <c r="D69" s="90"/>
      <c r="E69" s="90"/>
      <c r="F69" s="165" t="s">
        <v>163</v>
      </c>
      <c r="G69" s="153" t="s">
        <v>169</v>
      </c>
      <c r="H69" s="154"/>
      <c r="I69" s="126"/>
      <c r="J69" s="126"/>
      <c r="K69" s="126"/>
      <c r="L69" s="155">
        <v>612</v>
      </c>
      <c r="M69" s="155">
        <v>792</v>
      </c>
      <c r="N69" s="146">
        <v>612</v>
      </c>
      <c r="O69" s="146">
        <v>612</v>
      </c>
      <c r="P69" s="146">
        <v>432</v>
      </c>
      <c r="Q69" s="146">
        <v>504</v>
      </c>
      <c r="R69" s="146">
        <v>432</v>
      </c>
      <c r="S69" s="146">
        <v>288</v>
      </c>
    </row>
    <row r="70" spans="1:21" ht="15" customHeight="1" x14ac:dyDescent="0.25">
      <c r="A70" s="118" t="s">
        <v>216</v>
      </c>
      <c r="B70" s="92"/>
      <c r="C70" s="92"/>
      <c r="D70" s="92"/>
      <c r="E70" s="92"/>
      <c r="F70" s="166"/>
      <c r="G70" s="151" t="s">
        <v>171</v>
      </c>
      <c r="H70" s="152"/>
      <c r="I70" s="128"/>
      <c r="J70" s="128"/>
      <c r="K70" s="128"/>
      <c r="L70" s="156"/>
      <c r="M70" s="156"/>
      <c r="N70" s="147"/>
      <c r="O70" s="147"/>
      <c r="P70" s="147"/>
      <c r="Q70" s="147"/>
      <c r="R70" s="147"/>
      <c r="S70" s="147"/>
    </row>
    <row r="71" spans="1:21" x14ac:dyDescent="0.25">
      <c r="A71" s="91" t="s">
        <v>172</v>
      </c>
      <c r="B71" s="92"/>
      <c r="C71" s="92"/>
      <c r="D71" s="92"/>
      <c r="E71" s="92"/>
      <c r="F71" s="166"/>
      <c r="G71" s="153" t="s">
        <v>173</v>
      </c>
      <c r="H71" s="154"/>
      <c r="I71" s="126"/>
      <c r="J71" s="126"/>
      <c r="K71" s="126"/>
      <c r="L71" s="155">
        <v>0</v>
      </c>
      <c r="M71" s="155">
        <v>0</v>
      </c>
      <c r="N71" s="146">
        <v>36</v>
      </c>
      <c r="O71" s="146">
        <f>O51</f>
        <v>72</v>
      </c>
      <c r="P71" s="146">
        <v>72</v>
      </c>
      <c r="Q71" s="146">
        <f>Q51+Q57+Q62</f>
        <v>144</v>
      </c>
      <c r="R71" s="146">
        <v>108</v>
      </c>
      <c r="S71" s="146">
        <v>108</v>
      </c>
    </row>
    <row r="72" spans="1:21" x14ac:dyDescent="0.25">
      <c r="A72" s="91" t="s">
        <v>174</v>
      </c>
      <c r="B72" s="92"/>
      <c r="C72" s="92"/>
      <c r="D72" s="92"/>
      <c r="E72" s="92"/>
      <c r="F72" s="166"/>
      <c r="G72" s="151" t="s">
        <v>175</v>
      </c>
      <c r="H72" s="152"/>
      <c r="I72" s="128"/>
      <c r="J72" s="128"/>
      <c r="K72" s="128"/>
      <c r="L72" s="156"/>
      <c r="M72" s="156"/>
      <c r="N72" s="147"/>
      <c r="O72" s="147"/>
      <c r="P72" s="147"/>
      <c r="Q72" s="147"/>
      <c r="R72" s="147"/>
      <c r="S72" s="147"/>
    </row>
    <row r="73" spans="1:21" x14ac:dyDescent="0.25">
      <c r="A73" s="91" t="s">
        <v>176</v>
      </c>
      <c r="B73" s="92"/>
      <c r="C73" s="92"/>
      <c r="D73" s="92"/>
      <c r="E73" s="92"/>
      <c r="F73" s="166"/>
      <c r="G73" s="153" t="s">
        <v>177</v>
      </c>
      <c r="H73" s="154"/>
      <c r="I73" s="126"/>
      <c r="J73" s="126"/>
      <c r="K73" s="126"/>
      <c r="L73" s="155">
        <v>0</v>
      </c>
      <c r="M73" s="155">
        <v>0</v>
      </c>
      <c r="N73" s="146">
        <v>0</v>
      </c>
      <c r="O73" s="146">
        <f>O52</f>
        <v>72</v>
      </c>
      <c r="P73" s="146">
        <v>72</v>
      </c>
      <c r="Q73" s="146">
        <f>Q52+Q58+Q63</f>
        <v>180</v>
      </c>
      <c r="R73" s="146">
        <v>144</v>
      </c>
      <c r="S73" s="146">
        <v>144</v>
      </c>
      <c r="U73" s="97"/>
    </row>
    <row r="74" spans="1:21" x14ac:dyDescent="0.25">
      <c r="A74" s="91" t="s">
        <v>178</v>
      </c>
      <c r="B74" s="92"/>
      <c r="C74" s="92"/>
      <c r="D74" s="92"/>
      <c r="E74" s="92"/>
      <c r="F74" s="166"/>
      <c r="G74" s="151" t="s">
        <v>175</v>
      </c>
      <c r="H74" s="152"/>
      <c r="I74" s="128"/>
      <c r="J74" s="128"/>
      <c r="K74" s="128"/>
      <c r="L74" s="156"/>
      <c r="M74" s="156"/>
      <c r="N74" s="147"/>
      <c r="O74" s="147"/>
      <c r="P74" s="147"/>
      <c r="Q74" s="147"/>
      <c r="R74" s="147"/>
      <c r="S74" s="147"/>
    </row>
    <row r="75" spans="1:21" ht="31.5" customHeight="1" x14ac:dyDescent="0.25">
      <c r="A75" s="91" t="s">
        <v>179</v>
      </c>
      <c r="B75" s="92"/>
      <c r="C75" s="92"/>
      <c r="D75" s="92"/>
      <c r="E75" s="92"/>
      <c r="F75" s="166"/>
      <c r="G75" s="144" t="s">
        <v>180</v>
      </c>
      <c r="H75" s="145"/>
      <c r="I75" s="124"/>
      <c r="J75" s="124"/>
      <c r="K75" s="124"/>
      <c r="L75" s="51">
        <v>0</v>
      </c>
      <c r="M75" s="93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144</v>
      </c>
    </row>
    <row r="76" spans="1:21" ht="15.75" x14ac:dyDescent="0.25">
      <c r="A76" s="91" t="s">
        <v>181</v>
      </c>
      <c r="B76" s="92"/>
      <c r="C76" s="92"/>
      <c r="D76" s="92"/>
      <c r="E76" s="92"/>
      <c r="F76" s="166"/>
      <c r="G76" s="144" t="s">
        <v>182</v>
      </c>
      <c r="H76" s="145"/>
      <c r="I76" s="124"/>
      <c r="J76" s="124"/>
      <c r="K76" s="124"/>
      <c r="L76" s="51">
        <v>0</v>
      </c>
      <c r="M76" s="93">
        <v>7</v>
      </c>
      <c r="N76" s="58">
        <v>3</v>
      </c>
      <c r="O76" s="58">
        <v>2</v>
      </c>
      <c r="P76" s="58">
        <v>2</v>
      </c>
      <c r="Q76" s="58">
        <v>3</v>
      </c>
      <c r="R76" s="58">
        <v>2</v>
      </c>
      <c r="S76" s="58">
        <v>3</v>
      </c>
    </row>
    <row r="77" spans="1:21" ht="15.75" x14ac:dyDescent="0.25">
      <c r="A77" s="148" t="s">
        <v>183</v>
      </c>
      <c r="B77" s="149"/>
      <c r="C77" s="149"/>
      <c r="D77" s="149"/>
      <c r="E77" s="150"/>
      <c r="F77" s="166"/>
      <c r="G77" s="144" t="s">
        <v>184</v>
      </c>
      <c r="H77" s="145"/>
      <c r="I77" s="124"/>
      <c r="J77" s="124"/>
      <c r="K77" s="124"/>
      <c r="L77" s="51">
        <v>0</v>
      </c>
      <c r="M77" s="93">
        <v>8</v>
      </c>
      <c r="N77" s="58">
        <v>1</v>
      </c>
      <c r="O77" s="58">
        <v>9</v>
      </c>
      <c r="P77" s="58">
        <v>0</v>
      </c>
      <c r="Q77" s="58">
        <v>10</v>
      </c>
      <c r="R77" s="58">
        <v>3</v>
      </c>
      <c r="S77" s="58">
        <v>7</v>
      </c>
    </row>
    <row r="78" spans="1:21" ht="19.5" customHeight="1" x14ac:dyDescent="0.25">
      <c r="A78" s="94"/>
      <c r="B78" s="95"/>
      <c r="C78" s="95"/>
      <c r="D78" s="95"/>
      <c r="E78" s="95"/>
      <c r="F78" s="167"/>
      <c r="G78" s="144" t="s">
        <v>185</v>
      </c>
      <c r="H78" s="145"/>
      <c r="I78" s="124"/>
      <c r="J78" s="124"/>
      <c r="K78" s="124"/>
      <c r="L78" s="51">
        <v>1</v>
      </c>
      <c r="M78" s="93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</row>
    <row r="79" spans="1:21" x14ac:dyDescent="0.25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113"/>
      <c r="O79" s="113"/>
      <c r="P79" s="113"/>
      <c r="Q79" s="113"/>
      <c r="R79" s="113"/>
      <c r="S79" s="113"/>
    </row>
    <row r="80" spans="1:2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03"/>
      <c r="O80" s="103"/>
      <c r="P80" s="103"/>
      <c r="Q80" s="103"/>
      <c r="R80" s="103"/>
      <c r="S80" s="103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03"/>
      <c r="O81" s="103"/>
      <c r="P81" s="103"/>
      <c r="Q81" s="103"/>
      <c r="R81" s="103"/>
      <c r="S81" s="103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03"/>
      <c r="O82" s="103"/>
      <c r="P82" s="103"/>
      <c r="Q82" s="103"/>
      <c r="R82" s="103"/>
      <c r="S82" s="103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03"/>
      <c r="O83" s="103"/>
      <c r="P83" s="103"/>
      <c r="Q83" s="103"/>
      <c r="R83" s="103"/>
      <c r="S83" s="103"/>
    </row>
  </sheetData>
  <mergeCells count="53">
    <mergeCell ref="L2:S2"/>
    <mergeCell ref="D3:D4"/>
    <mergeCell ref="E3:E4"/>
    <mergeCell ref="F3:H3"/>
    <mergeCell ref="L3:M3"/>
    <mergeCell ref="N3:O3"/>
    <mergeCell ref="P3:Q3"/>
    <mergeCell ref="R3:S3"/>
    <mergeCell ref="C57:C58"/>
    <mergeCell ref="C51:C52"/>
    <mergeCell ref="D2:K2"/>
    <mergeCell ref="I3:I4"/>
    <mergeCell ref="J3:K3"/>
    <mergeCell ref="A2:A4"/>
    <mergeCell ref="B2:B4"/>
    <mergeCell ref="C2:C4"/>
    <mergeCell ref="S69:S70"/>
    <mergeCell ref="C62:C63"/>
    <mergeCell ref="F69:F78"/>
    <mergeCell ref="G69:H69"/>
    <mergeCell ref="L69:L70"/>
    <mergeCell ref="M69:M70"/>
    <mergeCell ref="G70:H70"/>
    <mergeCell ref="G71:H71"/>
    <mergeCell ref="L71:L72"/>
    <mergeCell ref="M71:M72"/>
    <mergeCell ref="N69:N70"/>
    <mergeCell ref="O69:O70"/>
    <mergeCell ref="P69:P70"/>
    <mergeCell ref="Q69:Q70"/>
    <mergeCell ref="R69:R70"/>
    <mergeCell ref="O71:O72"/>
    <mergeCell ref="P71:P72"/>
    <mergeCell ref="Q71:Q72"/>
    <mergeCell ref="R71:R72"/>
    <mergeCell ref="A77:E77"/>
    <mergeCell ref="G77:H77"/>
    <mergeCell ref="S71:S72"/>
    <mergeCell ref="G72:H72"/>
    <mergeCell ref="G73:H73"/>
    <mergeCell ref="L73:L74"/>
    <mergeCell ref="M73:M74"/>
    <mergeCell ref="N73:N74"/>
    <mergeCell ref="N71:N72"/>
    <mergeCell ref="Q73:Q74"/>
    <mergeCell ref="R73:R74"/>
    <mergeCell ref="S73:S74"/>
    <mergeCell ref="G74:H74"/>
    <mergeCell ref="G78:H78"/>
    <mergeCell ref="P73:P74"/>
    <mergeCell ref="G75:H75"/>
    <mergeCell ref="O73:O74"/>
    <mergeCell ref="G76:H76"/>
  </mergeCells>
  <pageMargins left="0.7" right="0.7" top="0.75" bottom="0.75" header="0.3" footer="0.3"/>
  <pageSetup paperSize="9" scale="73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opLeftCell="A25" workbookViewId="0">
      <selection activeCell="G77" sqref="G77"/>
    </sheetView>
  </sheetViews>
  <sheetFormatPr defaultRowHeight="15" x14ac:dyDescent="0.25"/>
  <cols>
    <col min="1" max="1" width="9.42578125" customWidth="1"/>
    <col min="2" max="2" width="36" customWidth="1"/>
    <col min="3" max="3" width="9.140625" customWidth="1"/>
    <col min="4" max="8" width="7.28515625" customWidth="1"/>
  </cols>
  <sheetData>
    <row r="1" spans="1:8" ht="22.5" customHeight="1" x14ac:dyDescent="0.25">
      <c r="A1" s="1" t="s">
        <v>0</v>
      </c>
      <c r="B1" s="1"/>
      <c r="C1" s="1"/>
      <c r="D1" s="2"/>
      <c r="E1" s="2"/>
      <c r="F1" s="2"/>
      <c r="G1" s="2"/>
      <c r="H1" s="2"/>
    </row>
    <row r="2" spans="1:8" ht="44.25" customHeight="1" x14ac:dyDescent="0.25">
      <c r="A2" s="157" t="s">
        <v>1</v>
      </c>
      <c r="B2" s="160" t="s">
        <v>2</v>
      </c>
      <c r="C2" s="157" t="s">
        <v>3</v>
      </c>
      <c r="D2" s="144" t="s">
        <v>4</v>
      </c>
      <c r="E2" s="170"/>
      <c r="F2" s="170"/>
      <c r="G2" s="170"/>
      <c r="H2" s="145"/>
    </row>
    <row r="3" spans="1:8" ht="33" customHeight="1" x14ac:dyDescent="0.25">
      <c r="A3" s="158"/>
      <c r="B3" s="161"/>
      <c r="C3" s="158"/>
      <c r="D3" s="157" t="s">
        <v>5</v>
      </c>
      <c r="E3" s="157" t="s">
        <v>6</v>
      </c>
      <c r="F3" s="168" t="s">
        <v>7</v>
      </c>
      <c r="G3" s="168"/>
      <c r="H3" s="168"/>
    </row>
    <row r="4" spans="1:8" ht="114" customHeight="1" x14ac:dyDescent="0.25">
      <c r="A4" s="159"/>
      <c r="B4" s="162"/>
      <c r="C4" s="159"/>
      <c r="D4" s="159"/>
      <c r="E4" s="159"/>
      <c r="F4" s="3" t="s">
        <v>12</v>
      </c>
      <c r="G4" s="3" t="s">
        <v>197</v>
      </c>
      <c r="H4" s="101" t="s">
        <v>198</v>
      </c>
    </row>
    <row r="5" spans="1:8" x14ac:dyDescent="0.25">
      <c r="A5" s="5">
        <v>1</v>
      </c>
      <c r="B5" s="6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 spans="1:8" ht="15.75" x14ac:dyDescent="0.25">
      <c r="A6" s="7" t="s">
        <v>14</v>
      </c>
      <c r="B6" s="8" t="s">
        <v>15</v>
      </c>
      <c r="C6" s="9" t="s">
        <v>16</v>
      </c>
      <c r="D6" s="10">
        <f>D7+D19+D23</f>
        <v>2106</v>
      </c>
      <c r="E6" s="10">
        <f t="shared" ref="E6:H6" si="0">E7+E19+E23</f>
        <v>702</v>
      </c>
      <c r="F6" s="10">
        <f t="shared" si="0"/>
        <v>1404</v>
      </c>
      <c r="G6" s="10">
        <f t="shared" si="0"/>
        <v>1404</v>
      </c>
      <c r="H6" s="10">
        <f t="shared" si="0"/>
        <v>0</v>
      </c>
    </row>
    <row r="7" spans="1:8" ht="15.75" x14ac:dyDescent="0.25">
      <c r="A7" s="7"/>
      <c r="B7" s="8" t="s">
        <v>17</v>
      </c>
      <c r="C7" s="9" t="s">
        <v>195</v>
      </c>
      <c r="D7" s="14">
        <f>SUM(D8:D18)</f>
        <v>1365</v>
      </c>
      <c r="E7" s="14">
        <f t="shared" ref="E7:H7" si="1">SUM(E8:E18)</f>
        <v>455</v>
      </c>
      <c r="F7" s="13">
        <f t="shared" si="1"/>
        <v>910</v>
      </c>
      <c r="G7" s="14">
        <f t="shared" si="1"/>
        <v>910</v>
      </c>
      <c r="H7" s="14">
        <f t="shared" si="1"/>
        <v>0</v>
      </c>
    </row>
    <row r="8" spans="1:8" ht="15.75" x14ac:dyDescent="0.25">
      <c r="A8" s="15" t="s">
        <v>18</v>
      </c>
      <c r="B8" s="16" t="s">
        <v>193</v>
      </c>
      <c r="C8" s="17" t="s">
        <v>48</v>
      </c>
      <c r="D8" s="18">
        <v>117</v>
      </c>
      <c r="E8" s="19">
        <v>39</v>
      </c>
      <c r="F8" s="20">
        <v>78</v>
      </c>
      <c r="G8" s="20">
        <v>78</v>
      </c>
      <c r="H8" s="19">
        <f>F8-G8</f>
        <v>0</v>
      </c>
    </row>
    <row r="9" spans="1:8" ht="15.75" x14ac:dyDescent="0.25">
      <c r="A9" s="15"/>
      <c r="B9" s="16" t="s">
        <v>194</v>
      </c>
      <c r="C9" s="17" t="s">
        <v>31</v>
      </c>
      <c r="D9" s="18">
        <v>176</v>
      </c>
      <c r="E9" s="19">
        <v>59</v>
      </c>
      <c r="F9" s="20">
        <v>117</v>
      </c>
      <c r="G9" s="20">
        <v>117</v>
      </c>
      <c r="H9" s="19">
        <f t="shared" ref="H9:H73" si="2">F9-G9</f>
        <v>0</v>
      </c>
    </row>
    <row r="10" spans="1:8" ht="15.75" x14ac:dyDescent="0.25">
      <c r="A10" s="22" t="s">
        <v>20</v>
      </c>
      <c r="B10" s="23" t="s">
        <v>21</v>
      </c>
      <c r="C10" s="24" t="s">
        <v>22</v>
      </c>
      <c r="D10" s="25">
        <v>176</v>
      </c>
      <c r="E10" s="26">
        <v>59</v>
      </c>
      <c r="F10" s="27">
        <v>117</v>
      </c>
      <c r="G10" s="27">
        <v>117</v>
      </c>
      <c r="H10" s="19">
        <f t="shared" si="2"/>
        <v>0</v>
      </c>
    </row>
    <row r="11" spans="1:8" ht="15.75" x14ac:dyDescent="0.25">
      <c r="A11" s="15" t="s">
        <v>23</v>
      </c>
      <c r="B11" s="16" t="s">
        <v>24</v>
      </c>
      <c r="C11" s="17" t="s">
        <v>25</v>
      </c>
      <c r="D11" s="18">
        <v>175</v>
      </c>
      <c r="E11" s="19">
        <v>58</v>
      </c>
      <c r="F11" s="20">
        <v>117</v>
      </c>
      <c r="G11" s="20">
        <v>117</v>
      </c>
      <c r="H11" s="19">
        <f t="shared" si="2"/>
        <v>0</v>
      </c>
    </row>
    <row r="12" spans="1:8" ht="16.5" customHeight="1" x14ac:dyDescent="0.25">
      <c r="A12" s="15" t="s">
        <v>26</v>
      </c>
      <c r="B12" s="16" t="s">
        <v>27</v>
      </c>
      <c r="C12" s="17" t="s">
        <v>28</v>
      </c>
      <c r="D12" s="18">
        <v>175</v>
      </c>
      <c r="E12" s="19">
        <v>58</v>
      </c>
      <c r="F12" s="20">
        <v>117</v>
      </c>
      <c r="G12" s="20">
        <v>117</v>
      </c>
      <c r="H12" s="19">
        <f t="shared" si="2"/>
        <v>0</v>
      </c>
    </row>
    <row r="13" spans="1:8" ht="30" x14ac:dyDescent="0.25">
      <c r="A13" s="15" t="s">
        <v>29</v>
      </c>
      <c r="B13" s="16" t="s">
        <v>30</v>
      </c>
      <c r="C13" s="17" t="s">
        <v>31</v>
      </c>
      <c r="D13" s="18">
        <v>105</v>
      </c>
      <c r="E13" s="19">
        <v>35</v>
      </c>
      <c r="F13" s="20">
        <v>70</v>
      </c>
      <c r="G13" s="20">
        <v>70</v>
      </c>
      <c r="H13" s="19">
        <f t="shared" si="2"/>
        <v>0</v>
      </c>
    </row>
    <row r="14" spans="1:8" ht="15.75" x14ac:dyDescent="0.25">
      <c r="A14" s="15" t="s">
        <v>32</v>
      </c>
      <c r="B14" s="16" t="s">
        <v>33</v>
      </c>
      <c r="C14" s="17" t="s">
        <v>31</v>
      </c>
      <c r="D14" s="18">
        <v>117</v>
      </c>
      <c r="E14" s="19">
        <v>39</v>
      </c>
      <c r="F14" s="20">
        <v>78</v>
      </c>
      <c r="G14" s="20">
        <v>78</v>
      </c>
      <c r="H14" s="19">
        <f t="shared" si="2"/>
        <v>0</v>
      </c>
    </row>
    <row r="15" spans="1:8" ht="30" x14ac:dyDescent="0.25">
      <c r="A15" s="15" t="s">
        <v>34</v>
      </c>
      <c r="B15" s="16" t="s">
        <v>35</v>
      </c>
      <c r="C15" s="17" t="s">
        <v>36</v>
      </c>
      <c r="D15" s="18">
        <v>162</v>
      </c>
      <c r="E15" s="19">
        <v>54</v>
      </c>
      <c r="F15" s="20">
        <v>108</v>
      </c>
      <c r="G15" s="20">
        <v>108</v>
      </c>
      <c r="H15" s="19">
        <f t="shared" si="2"/>
        <v>0</v>
      </c>
    </row>
    <row r="16" spans="1:8" ht="15.75" x14ac:dyDescent="0.25">
      <c r="A16" s="22" t="s">
        <v>37</v>
      </c>
      <c r="B16" s="23" t="s">
        <v>38</v>
      </c>
      <c r="C16" s="24" t="s">
        <v>31</v>
      </c>
      <c r="D16" s="25">
        <v>54</v>
      </c>
      <c r="E16" s="26">
        <v>18</v>
      </c>
      <c r="F16" s="27">
        <v>36</v>
      </c>
      <c r="G16" s="27">
        <v>36</v>
      </c>
      <c r="H16" s="19">
        <f t="shared" si="2"/>
        <v>0</v>
      </c>
    </row>
    <row r="17" spans="1:8" ht="15.75" x14ac:dyDescent="0.25">
      <c r="A17" s="15" t="s">
        <v>39</v>
      </c>
      <c r="B17" s="16" t="s">
        <v>40</v>
      </c>
      <c r="C17" s="17" t="s">
        <v>31</v>
      </c>
      <c r="D17" s="18">
        <v>54</v>
      </c>
      <c r="E17" s="19">
        <v>18</v>
      </c>
      <c r="F17" s="20">
        <v>36</v>
      </c>
      <c r="G17" s="20">
        <v>36</v>
      </c>
      <c r="H17" s="19">
        <f t="shared" si="2"/>
        <v>0</v>
      </c>
    </row>
    <row r="18" spans="1:8" ht="15.75" x14ac:dyDescent="0.25">
      <c r="A18" s="22" t="s">
        <v>41</v>
      </c>
      <c r="B18" s="23" t="s">
        <v>42</v>
      </c>
      <c r="C18" s="24" t="s">
        <v>31</v>
      </c>
      <c r="D18" s="25">
        <v>54</v>
      </c>
      <c r="E18" s="26">
        <v>18</v>
      </c>
      <c r="F18" s="27">
        <v>36</v>
      </c>
      <c r="G18" s="27">
        <v>36</v>
      </c>
      <c r="H18" s="19">
        <f t="shared" si="2"/>
        <v>0</v>
      </c>
    </row>
    <row r="19" spans="1:8" ht="28.5" x14ac:dyDescent="0.25">
      <c r="A19" s="7"/>
      <c r="B19" s="29" t="s">
        <v>43</v>
      </c>
      <c r="C19" s="30" t="s">
        <v>196</v>
      </c>
      <c r="D19" s="14">
        <f>D20+D21+D22</f>
        <v>683</v>
      </c>
      <c r="E19" s="14">
        <f t="shared" ref="E19:H19" si="3">E20+E21+E22</f>
        <v>228</v>
      </c>
      <c r="F19" s="13">
        <f t="shared" si="3"/>
        <v>455</v>
      </c>
      <c r="G19" s="14">
        <f t="shared" si="3"/>
        <v>455</v>
      </c>
      <c r="H19" s="14">
        <f t="shared" si="3"/>
        <v>0</v>
      </c>
    </row>
    <row r="20" spans="1:8" ht="29.25" customHeight="1" x14ac:dyDescent="0.25">
      <c r="A20" s="22" t="s">
        <v>44</v>
      </c>
      <c r="B20" s="23" t="s">
        <v>45</v>
      </c>
      <c r="C20" s="24" t="s">
        <v>19</v>
      </c>
      <c r="D20" s="25">
        <v>351</v>
      </c>
      <c r="E20" s="26">
        <v>117</v>
      </c>
      <c r="F20" s="27">
        <v>234</v>
      </c>
      <c r="G20" s="27">
        <v>234</v>
      </c>
      <c r="H20" s="19">
        <f t="shared" si="2"/>
        <v>0</v>
      </c>
    </row>
    <row r="21" spans="1:8" ht="15.75" x14ac:dyDescent="0.25">
      <c r="A21" s="15" t="s">
        <v>46</v>
      </c>
      <c r="B21" s="16" t="s">
        <v>47</v>
      </c>
      <c r="C21" s="17" t="s">
        <v>19</v>
      </c>
      <c r="D21" s="18">
        <v>150</v>
      </c>
      <c r="E21" s="19">
        <v>50</v>
      </c>
      <c r="F21" s="20">
        <v>100</v>
      </c>
      <c r="G21" s="20">
        <v>100</v>
      </c>
      <c r="H21" s="19">
        <f t="shared" si="2"/>
        <v>0</v>
      </c>
    </row>
    <row r="22" spans="1:8" ht="15.75" x14ac:dyDescent="0.25">
      <c r="A22" s="15" t="s">
        <v>49</v>
      </c>
      <c r="B22" s="16" t="s">
        <v>50</v>
      </c>
      <c r="C22" s="17" t="s">
        <v>48</v>
      </c>
      <c r="D22" s="18">
        <v>182</v>
      </c>
      <c r="E22" s="19">
        <v>61</v>
      </c>
      <c r="F22" s="20">
        <v>121</v>
      </c>
      <c r="G22" s="20">
        <v>121</v>
      </c>
      <c r="H22" s="19">
        <f t="shared" si="2"/>
        <v>0</v>
      </c>
    </row>
    <row r="23" spans="1:8" ht="28.5" x14ac:dyDescent="0.25">
      <c r="A23" s="31"/>
      <c r="B23" s="32" t="s">
        <v>51</v>
      </c>
      <c r="C23" s="33" t="s">
        <v>52</v>
      </c>
      <c r="D23" s="34">
        <v>58</v>
      </c>
      <c r="E23" s="35">
        <v>19</v>
      </c>
      <c r="F23" s="36">
        <v>39</v>
      </c>
      <c r="G23" s="35">
        <v>39</v>
      </c>
      <c r="H23" s="102">
        <f t="shared" si="2"/>
        <v>0</v>
      </c>
    </row>
    <row r="24" spans="1:8" ht="46.5" customHeight="1" x14ac:dyDescent="0.25">
      <c r="A24" s="37" t="s">
        <v>53</v>
      </c>
      <c r="B24" s="38" t="s">
        <v>192</v>
      </c>
      <c r="C24" s="39" t="s">
        <v>31</v>
      </c>
      <c r="D24" s="40">
        <v>58</v>
      </c>
      <c r="E24" s="41">
        <v>19</v>
      </c>
      <c r="F24" s="42">
        <v>39</v>
      </c>
      <c r="G24" s="42">
        <v>39</v>
      </c>
      <c r="H24" s="19">
        <f t="shared" si="2"/>
        <v>0</v>
      </c>
    </row>
    <row r="25" spans="1:8" ht="29.25" customHeight="1" x14ac:dyDescent="0.25">
      <c r="A25" s="43" t="s">
        <v>54</v>
      </c>
      <c r="B25" s="44" t="s">
        <v>55</v>
      </c>
      <c r="C25" s="45" t="s">
        <v>56</v>
      </c>
      <c r="D25" s="46">
        <f>D26+D27+D28+D29+D30</f>
        <v>741</v>
      </c>
      <c r="E25" s="46">
        <f t="shared" ref="E25:H25" si="4">E26+E27+E28+E29+E30</f>
        <v>247</v>
      </c>
      <c r="F25" s="47">
        <f t="shared" si="4"/>
        <v>494</v>
      </c>
      <c r="G25" s="46">
        <f t="shared" si="4"/>
        <v>416</v>
      </c>
      <c r="H25" s="46">
        <f t="shared" si="4"/>
        <v>78</v>
      </c>
    </row>
    <row r="26" spans="1:8" ht="15.75" x14ac:dyDescent="0.25">
      <c r="A26" s="48" t="s">
        <v>57</v>
      </c>
      <c r="B26" s="49" t="s">
        <v>58</v>
      </c>
      <c r="C26" s="50" t="s">
        <v>59</v>
      </c>
      <c r="D26" s="51">
        <v>60</v>
      </c>
      <c r="E26" s="51">
        <v>12</v>
      </c>
      <c r="F26" s="52">
        <v>48</v>
      </c>
      <c r="G26" s="52">
        <v>48</v>
      </c>
      <c r="H26" s="19">
        <f t="shared" si="2"/>
        <v>0</v>
      </c>
    </row>
    <row r="27" spans="1:8" ht="15.75" x14ac:dyDescent="0.25">
      <c r="A27" s="48" t="s">
        <v>60</v>
      </c>
      <c r="B27" s="49" t="s">
        <v>24</v>
      </c>
      <c r="C27" s="51" t="s">
        <v>31</v>
      </c>
      <c r="D27" s="51">
        <v>60</v>
      </c>
      <c r="E27" s="51">
        <v>12</v>
      </c>
      <c r="F27" s="52">
        <v>48</v>
      </c>
      <c r="G27" s="52">
        <v>48</v>
      </c>
      <c r="H27" s="19">
        <f t="shared" si="2"/>
        <v>0</v>
      </c>
    </row>
    <row r="28" spans="1:8" ht="31.5" x14ac:dyDescent="0.25">
      <c r="A28" s="48" t="s">
        <v>61</v>
      </c>
      <c r="B28" s="49" t="s">
        <v>21</v>
      </c>
      <c r="C28" s="51" t="s">
        <v>62</v>
      </c>
      <c r="D28" s="51">
        <v>184</v>
      </c>
      <c r="E28" s="51">
        <v>24</v>
      </c>
      <c r="F28" s="52">
        <v>160</v>
      </c>
      <c r="G28" s="52">
        <v>160</v>
      </c>
      <c r="H28" s="19">
        <f t="shared" si="2"/>
        <v>0</v>
      </c>
    </row>
    <row r="29" spans="1:8" ht="31.5" x14ac:dyDescent="0.25">
      <c r="A29" s="48" t="s">
        <v>63</v>
      </c>
      <c r="B29" s="49" t="s">
        <v>64</v>
      </c>
      <c r="C29" s="51" t="s">
        <v>65</v>
      </c>
      <c r="D29" s="51">
        <v>320</v>
      </c>
      <c r="E29" s="51">
        <f>D29-F29</f>
        <v>160</v>
      </c>
      <c r="F29" s="52">
        <v>160</v>
      </c>
      <c r="G29" s="52">
        <v>160</v>
      </c>
      <c r="H29" s="19">
        <f t="shared" si="2"/>
        <v>0</v>
      </c>
    </row>
    <row r="30" spans="1:8" ht="15.75" x14ac:dyDescent="0.25">
      <c r="A30" s="48" t="s">
        <v>66</v>
      </c>
      <c r="B30" s="49" t="s">
        <v>67</v>
      </c>
      <c r="C30" s="50" t="s">
        <v>25</v>
      </c>
      <c r="D30" s="53">
        <v>117</v>
      </c>
      <c r="E30" s="51">
        <f>D30-F30</f>
        <v>39</v>
      </c>
      <c r="F30" s="52">
        <v>78</v>
      </c>
      <c r="G30" s="51">
        <v>0</v>
      </c>
      <c r="H30" s="19">
        <f t="shared" si="2"/>
        <v>78</v>
      </c>
    </row>
    <row r="31" spans="1:8" ht="28.5" x14ac:dyDescent="0.25">
      <c r="A31" s="7" t="s">
        <v>68</v>
      </c>
      <c r="B31" s="54" t="s">
        <v>69</v>
      </c>
      <c r="C31" s="12" t="s">
        <v>70</v>
      </c>
      <c r="D31" s="12">
        <f>D32+D33</f>
        <v>108</v>
      </c>
      <c r="E31" s="12">
        <f t="shared" ref="E31:H31" si="5">E32+E33</f>
        <v>36</v>
      </c>
      <c r="F31" s="13">
        <f t="shared" si="5"/>
        <v>72</v>
      </c>
      <c r="G31" s="12">
        <f t="shared" si="5"/>
        <v>72</v>
      </c>
      <c r="H31" s="12">
        <f t="shared" si="5"/>
        <v>0</v>
      </c>
    </row>
    <row r="32" spans="1:8" ht="15.75" x14ac:dyDescent="0.25">
      <c r="A32" s="48" t="s">
        <v>71</v>
      </c>
      <c r="B32" s="49" t="s">
        <v>72</v>
      </c>
      <c r="C32" s="51" t="s">
        <v>31</v>
      </c>
      <c r="D32" s="51">
        <v>60</v>
      </c>
      <c r="E32" s="51">
        <v>20</v>
      </c>
      <c r="F32" s="52">
        <v>40</v>
      </c>
      <c r="G32" s="52">
        <v>40</v>
      </c>
      <c r="H32" s="19">
        <f t="shared" si="2"/>
        <v>0</v>
      </c>
    </row>
    <row r="33" spans="1:8" ht="30" x14ac:dyDescent="0.25">
      <c r="A33" s="48" t="s">
        <v>73</v>
      </c>
      <c r="B33" s="49" t="s">
        <v>74</v>
      </c>
      <c r="C33" s="51" t="s">
        <v>31</v>
      </c>
      <c r="D33" s="51">
        <v>48</v>
      </c>
      <c r="E33" s="51">
        <v>16</v>
      </c>
      <c r="F33" s="52">
        <v>32</v>
      </c>
      <c r="G33" s="52">
        <v>32</v>
      </c>
      <c r="H33" s="19">
        <f t="shared" si="2"/>
        <v>0</v>
      </c>
    </row>
    <row r="34" spans="1:8" ht="15.75" x14ac:dyDescent="0.25">
      <c r="A34" s="7" t="s">
        <v>75</v>
      </c>
      <c r="B34" s="54" t="s">
        <v>76</v>
      </c>
      <c r="C34" s="56" t="s">
        <v>186</v>
      </c>
      <c r="D34" s="57">
        <f>D35+D53</f>
        <v>3471</v>
      </c>
      <c r="E34" s="57">
        <f t="shared" ref="E34:G34" si="6">E35+E53</f>
        <v>1157</v>
      </c>
      <c r="F34" s="13">
        <f t="shared" si="6"/>
        <v>3358</v>
      </c>
      <c r="G34" s="57">
        <f t="shared" si="6"/>
        <v>2572</v>
      </c>
      <c r="H34" s="57">
        <f t="shared" ref="H34" si="7">H35+H53</f>
        <v>786</v>
      </c>
    </row>
    <row r="35" spans="1:8" ht="28.5" x14ac:dyDescent="0.25">
      <c r="A35" s="7" t="s">
        <v>77</v>
      </c>
      <c r="B35" s="54" t="s">
        <v>78</v>
      </c>
      <c r="C35" s="13" t="s">
        <v>187</v>
      </c>
      <c r="D35" s="57">
        <f>SUM(D36:D52)</f>
        <v>1284</v>
      </c>
      <c r="E35" s="57">
        <f t="shared" ref="E35:G35" si="8">SUM(E36:E52)</f>
        <v>428</v>
      </c>
      <c r="F35" s="13">
        <f t="shared" si="8"/>
        <v>856</v>
      </c>
      <c r="G35" s="57">
        <f t="shared" si="8"/>
        <v>664</v>
      </c>
      <c r="H35" s="57">
        <f t="shared" ref="H35" si="9">SUM(H36:H52)</f>
        <v>192</v>
      </c>
    </row>
    <row r="36" spans="1:8" ht="15.75" x14ac:dyDescent="0.25">
      <c r="A36" s="48" t="s">
        <v>79</v>
      </c>
      <c r="B36" s="49" t="s">
        <v>80</v>
      </c>
      <c r="C36" s="50" t="s">
        <v>25</v>
      </c>
      <c r="D36" s="51">
        <v>95</v>
      </c>
      <c r="E36" s="51">
        <f>D36-F36</f>
        <v>31</v>
      </c>
      <c r="F36" s="52">
        <v>64</v>
      </c>
      <c r="G36" s="51">
        <v>64</v>
      </c>
      <c r="H36" s="19">
        <f t="shared" si="2"/>
        <v>0</v>
      </c>
    </row>
    <row r="37" spans="1:8" ht="15.75" x14ac:dyDescent="0.25">
      <c r="A37" s="48" t="s">
        <v>81</v>
      </c>
      <c r="B37" s="49" t="s">
        <v>82</v>
      </c>
      <c r="C37" s="58" t="s">
        <v>83</v>
      </c>
      <c r="D37" s="53">
        <v>117</v>
      </c>
      <c r="E37" s="51">
        <f t="shared" ref="E37:E52" si="10">D37-F37</f>
        <v>39</v>
      </c>
      <c r="F37" s="52">
        <v>78</v>
      </c>
      <c r="G37" s="53">
        <v>78</v>
      </c>
      <c r="H37" s="19">
        <f t="shared" si="2"/>
        <v>0</v>
      </c>
    </row>
    <row r="38" spans="1:8" ht="15.75" x14ac:dyDescent="0.25">
      <c r="A38" s="48" t="s">
        <v>84</v>
      </c>
      <c r="B38" s="49" t="s">
        <v>85</v>
      </c>
      <c r="C38" s="50" t="s">
        <v>25</v>
      </c>
      <c r="D38" s="51">
        <v>76</v>
      </c>
      <c r="E38" s="51">
        <f t="shared" si="10"/>
        <v>26</v>
      </c>
      <c r="F38" s="52">
        <v>50</v>
      </c>
      <c r="G38" s="51">
        <v>50</v>
      </c>
      <c r="H38" s="19">
        <f t="shared" si="2"/>
        <v>0</v>
      </c>
    </row>
    <row r="39" spans="1:8" ht="15.75" customHeight="1" x14ac:dyDescent="0.25">
      <c r="A39" s="48" t="s">
        <v>86</v>
      </c>
      <c r="B39" s="49" t="s">
        <v>87</v>
      </c>
      <c r="C39" s="50" t="s">
        <v>88</v>
      </c>
      <c r="D39" s="51">
        <v>93</v>
      </c>
      <c r="E39" s="51">
        <f t="shared" si="10"/>
        <v>31</v>
      </c>
      <c r="F39" s="52">
        <v>62</v>
      </c>
      <c r="G39" s="51">
        <v>62</v>
      </c>
      <c r="H39" s="19">
        <f t="shared" si="2"/>
        <v>0</v>
      </c>
    </row>
    <row r="40" spans="1:8" ht="21" customHeight="1" x14ac:dyDescent="0.25">
      <c r="A40" s="48" t="s">
        <v>89</v>
      </c>
      <c r="B40" s="49" t="s">
        <v>90</v>
      </c>
      <c r="C40" s="50" t="s">
        <v>25</v>
      </c>
      <c r="D40" s="51">
        <v>96</v>
      </c>
      <c r="E40" s="51">
        <f t="shared" si="10"/>
        <v>32</v>
      </c>
      <c r="F40" s="52">
        <v>64</v>
      </c>
      <c r="G40" s="51">
        <v>64</v>
      </c>
      <c r="H40" s="19">
        <f t="shared" si="2"/>
        <v>0</v>
      </c>
    </row>
    <row r="41" spans="1:8" ht="15.75" x14ac:dyDescent="0.25">
      <c r="A41" s="48" t="s">
        <v>91</v>
      </c>
      <c r="B41" s="49" t="s">
        <v>92</v>
      </c>
      <c r="C41" s="51" t="s">
        <v>59</v>
      </c>
      <c r="D41" s="51">
        <v>48</v>
      </c>
      <c r="E41" s="51">
        <f t="shared" si="10"/>
        <v>16</v>
      </c>
      <c r="F41" s="52">
        <v>32</v>
      </c>
      <c r="G41" s="51">
        <v>32</v>
      </c>
      <c r="H41" s="19">
        <f t="shared" si="2"/>
        <v>0</v>
      </c>
    </row>
    <row r="42" spans="1:8" ht="15.75" x14ac:dyDescent="0.25">
      <c r="A42" s="48" t="s">
        <v>93</v>
      </c>
      <c r="B42" s="49" t="s">
        <v>94</v>
      </c>
      <c r="C42" s="50" t="s">
        <v>95</v>
      </c>
      <c r="D42" s="51">
        <v>48</v>
      </c>
      <c r="E42" s="51">
        <f t="shared" si="10"/>
        <v>16</v>
      </c>
      <c r="F42" s="52">
        <v>32</v>
      </c>
      <c r="G42" s="51">
        <v>32</v>
      </c>
      <c r="H42" s="19">
        <f t="shared" si="2"/>
        <v>0</v>
      </c>
    </row>
    <row r="43" spans="1:8" ht="30" x14ac:dyDescent="0.25">
      <c r="A43" s="48" t="s">
        <v>96</v>
      </c>
      <c r="B43" s="49" t="s">
        <v>97</v>
      </c>
      <c r="C43" s="50" t="s">
        <v>25</v>
      </c>
      <c r="D43" s="52">
        <v>87</v>
      </c>
      <c r="E43" s="51">
        <f t="shared" si="10"/>
        <v>29</v>
      </c>
      <c r="F43" s="52">
        <v>58</v>
      </c>
      <c r="G43" s="51">
        <v>58</v>
      </c>
      <c r="H43" s="19">
        <f t="shared" si="2"/>
        <v>0</v>
      </c>
    </row>
    <row r="44" spans="1:8" ht="30" x14ac:dyDescent="0.25">
      <c r="A44" s="48" t="s">
        <v>98</v>
      </c>
      <c r="B44" s="49" t="s">
        <v>99</v>
      </c>
      <c r="C44" s="51" t="s">
        <v>31</v>
      </c>
      <c r="D44" s="51">
        <v>69</v>
      </c>
      <c r="E44" s="51">
        <f t="shared" si="10"/>
        <v>23</v>
      </c>
      <c r="F44" s="52">
        <v>46</v>
      </c>
      <c r="G44" s="51">
        <v>46</v>
      </c>
      <c r="H44" s="19">
        <f t="shared" si="2"/>
        <v>0</v>
      </c>
    </row>
    <row r="45" spans="1:8" ht="30" x14ac:dyDescent="0.25">
      <c r="A45" s="48" t="s">
        <v>100</v>
      </c>
      <c r="B45" s="49" t="s">
        <v>101</v>
      </c>
      <c r="C45" s="50" t="s">
        <v>31</v>
      </c>
      <c r="D45" s="52">
        <v>48</v>
      </c>
      <c r="E45" s="51">
        <f t="shared" si="10"/>
        <v>16</v>
      </c>
      <c r="F45" s="52">
        <v>32</v>
      </c>
      <c r="G45" s="51">
        <v>32</v>
      </c>
      <c r="H45" s="19">
        <f t="shared" si="2"/>
        <v>0</v>
      </c>
    </row>
    <row r="46" spans="1:8" ht="30" x14ac:dyDescent="0.25">
      <c r="A46" s="48" t="s">
        <v>102</v>
      </c>
      <c r="B46" s="49" t="s">
        <v>103</v>
      </c>
      <c r="C46" s="50" t="s">
        <v>59</v>
      </c>
      <c r="D46" s="58">
        <v>48</v>
      </c>
      <c r="E46" s="51">
        <f t="shared" si="10"/>
        <v>16</v>
      </c>
      <c r="F46" s="58">
        <v>32</v>
      </c>
      <c r="G46" s="51">
        <v>32</v>
      </c>
      <c r="H46" s="19">
        <f t="shared" si="2"/>
        <v>0</v>
      </c>
    </row>
    <row r="47" spans="1:8" ht="15.75" x14ac:dyDescent="0.25">
      <c r="A47" s="48" t="s">
        <v>104</v>
      </c>
      <c r="B47" s="49" t="s">
        <v>105</v>
      </c>
      <c r="C47" s="146" t="s">
        <v>106</v>
      </c>
      <c r="D47" s="51">
        <v>69</v>
      </c>
      <c r="E47" s="51">
        <f t="shared" si="10"/>
        <v>23</v>
      </c>
      <c r="F47" s="52">
        <v>46</v>
      </c>
      <c r="G47" s="51">
        <v>46</v>
      </c>
      <c r="H47" s="19">
        <f t="shared" si="2"/>
        <v>0</v>
      </c>
    </row>
    <row r="48" spans="1:8" ht="15.75" x14ac:dyDescent="0.25">
      <c r="A48" s="59" t="s">
        <v>107</v>
      </c>
      <c r="B48" s="60" t="s">
        <v>108</v>
      </c>
      <c r="C48" s="147"/>
      <c r="D48" s="53">
        <v>102</v>
      </c>
      <c r="E48" s="51">
        <f t="shared" si="10"/>
        <v>34</v>
      </c>
      <c r="F48" s="52">
        <v>68</v>
      </c>
      <c r="G48" s="53">
        <v>68</v>
      </c>
      <c r="H48" s="19">
        <f t="shared" si="2"/>
        <v>0</v>
      </c>
    </row>
    <row r="49" spans="1:8" ht="15.75" x14ac:dyDescent="0.25">
      <c r="A49" s="48" t="s">
        <v>109</v>
      </c>
      <c r="B49" s="49" t="s">
        <v>110</v>
      </c>
      <c r="C49" s="17" t="s">
        <v>48</v>
      </c>
      <c r="D49" s="51">
        <v>72</v>
      </c>
      <c r="E49" s="51">
        <f t="shared" si="10"/>
        <v>24</v>
      </c>
      <c r="F49" s="52">
        <v>48</v>
      </c>
      <c r="G49" s="51">
        <v>0</v>
      </c>
      <c r="H49" s="19">
        <f t="shared" si="2"/>
        <v>48</v>
      </c>
    </row>
    <row r="50" spans="1:8" ht="29.25" customHeight="1" x14ac:dyDescent="0.25">
      <c r="A50" s="59" t="s">
        <v>111</v>
      </c>
      <c r="B50" s="61" t="s">
        <v>112</v>
      </c>
      <c r="C50" s="50" t="s">
        <v>31</v>
      </c>
      <c r="D50" s="58">
        <v>72</v>
      </c>
      <c r="E50" s="51">
        <f t="shared" si="10"/>
        <v>24</v>
      </c>
      <c r="F50" s="58">
        <v>48</v>
      </c>
      <c r="G50" s="51">
        <v>0</v>
      </c>
      <c r="H50" s="19">
        <f t="shared" si="2"/>
        <v>48</v>
      </c>
    </row>
    <row r="51" spans="1:8" ht="15.75" x14ac:dyDescent="0.25">
      <c r="A51" s="62" t="s">
        <v>113</v>
      </c>
      <c r="B51" s="60" t="s">
        <v>114</v>
      </c>
      <c r="C51" s="63" t="s">
        <v>31</v>
      </c>
      <c r="D51" s="53">
        <v>72</v>
      </c>
      <c r="E51" s="51">
        <f t="shared" si="10"/>
        <v>24</v>
      </c>
      <c r="F51" s="52">
        <v>48</v>
      </c>
      <c r="G51" s="53">
        <v>0</v>
      </c>
      <c r="H51" s="19">
        <f t="shared" si="2"/>
        <v>48</v>
      </c>
    </row>
    <row r="52" spans="1:8" ht="17.25" customHeight="1" x14ac:dyDescent="0.25">
      <c r="A52" s="59" t="s">
        <v>115</v>
      </c>
      <c r="B52" s="64" t="s">
        <v>116</v>
      </c>
      <c r="C52" s="63" t="s">
        <v>31</v>
      </c>
      <c r="D52" s="65">
        <v>72</v>
      </c>
      <c r="E52" s="51">
        <f t="shared" si="10"/>
        <v>24</v>
      </c>
      <c r="F52" s="66">
        <v>48</v>
      </c>
      <c r="G52" s="65">
        <v>0</v>
      </c>
      <c r="H52" s="19">
        <f t="shared" si="2"/>
        <v>48</v>
      </c>
    </row>
    <row r="53" spans="1:8" ht="15.75" x14ac:dyDescent="0.25">
      <c r="A53" s="7" t="s">
        <v>117</v>
      </c>
      <c r="B53" s="54" t="s">
        <v>118</v>
      </c>
      <c r="C53" s="67" t="s">
        <v>188</v>
      </c>
      <c r="D53" s="12">
        <f>D54+D59+D65+D70+D74</f>
        <v>2187</v>
      </c>
      <c r="E53" s="12">
        <f>E54+E59+E65+E70+E74</f>
        <v>729</v>
      </c>
      <c r="F53" s="13">
        <f>F54+F59+F65+F70+F74</f>
        <v>2502</v>
      </c>
      <c r="G53" s="12">
        <f>G54+G59+G65+G70+G74</f>
        <v>1908</v>
      </c>
      <c r="H53" s="12">
        <f>H54+H59+H65+H70+H74</f>
        <v>594</v>
      </c>
    </row>
    <row r="54" spans="1:8" ht="59.25" customHeight="1" x14ac:dyDescent="0.25">
      <c r="A54" s="7" t="s">
        <v>119</v>
      </c>
      <c r="B54" s="54" t="s">
        <v>120</v>
      </c>
      <c r="C54" s="12" t="s">
        <v>121</v>
      </c>
      <c r="D54" s="12">
        <f>SUM(D55:D58)</f>
        <v>975</v>
      </c>
      <c r="E54" s="12">
        <f t="shared" ref="E54:G54" si="11">SUM(E55:E58)</f>
        <v>325</v>
      </c>
      <c r="F54" s="13">
        <f t="shared" si="11"/>
        <v>1082</v>
      </c>
      <c r="G54" s="12">
        <f t="shared" si="11"/>
        <v>822</v>
      </c>
      <c r="H54" s="12">
        <f t="shared" ref="H54" si="12">SUM(H55:H58)</f>
        <v>260</v>
      </c>
    </row>
    <row r="55" spans="1:8" ht="45" x14ac:dyDescent="0.25">
      <c r="A55" s="48" t="s">
        <v>122</v>
      </c>
      <c r="B55" s="49" t="s">
        <v>123</v>
      </c>
      <c r="C55" s="68" t="s">
        <v>83</v>
      </c>
      <c r="D55" s="69">
        <f>E55+F55</f>
        <v>795</v>
      </c>
      <c r="E55" s="69">
        <f>F55/2</f>
        <v>265</v>
      </c>
      <c r="F55" s="70">
        <v>530</v>
      </c>
      <c r="G55" s="69">
        <v>310</v>
      </c>
      <c r="H55" s="19">
        <f t="shared" si="2"/>
        <v>220</v>
      </c>
    </row>
    <row r="56" spans="1:8" ht="45" x14ac:dyDescent="0.25">
      <c r="A56" s="48" t="s">
        <v>124</v>
      </c>
      <c r="B56" s="49" t="s">
        <v>125</v>
      </c>
      <c r="C56" s="72" t="s">
        <v>25</v>
      </c>
      <c r="D56" s="69">
        <f>E56+F56</f>
        <v>180</v>
      </c>
      <c r="E56" s="69">
        <f>F56/2</f>
        <v>60</v>
      </c>
      <c r="F56" s="73">
        <v>120</v>
      </c>
      <c r="G56" s="69">
        <v>80</v>
      </c>
      <c r="H56" s="19">
        <f t="shared" si="2"/>
        <v>40</v>
      </c>
    </row>
    <row r="57" spans="1:8" ht="15.75" x14ac:dyDescent="0.25">
      <c r="A57" s="48" t="s">
        <v>126</v>
      </c>
      <c r="B57" s="49" t="s">
        <v>127</v>
      </c>
      <c r="C57" s="163" t="s">
        <v>22</v>
      </c>
      <c r="D57" s="69">
        <v>0</v>
      </c>
      <c r="E57" s="69">
        <v>0</v>
      </c>
      <c r="F57" s="70">
        <v>252</v>
      </c>
      <c r="G57" s="70">
        <v>252</v>
      </c>
      <c r="H57" s="19">
        <f t="shared" si="2"/>
        <v>0</v>
      </c>
    </row>
    <row r="58" spans="1:8" ht="15.75" x14ac:dyDescent="0.25">
      <c r="A58" s="48" t="s">
        <v>128</v>
      </c>
      <c r="B58" s="49" t="s">
        <v>129</v>
      </c>
      <c r="C58" s="164"/>
      <c r="D58" s="69">
        <v>0</v>
      </c>
      <c r="E58" s="69">
        <v>0</v>
      </c>
      <c r="F58" s="70">
        <v>180</v>
      </c>
      <c r="G58" s="70">
        <v>180</v>
      </c>
      <c r="H58" s="19">
        <f t="shared" si="2"/>
        <v>0</v>
      </c>
    </row>
    <row r="59" spans="1:8" ht="31.5" customHeight="1" x14ac:dyDescent="0.25">
      <c r="A59" s="7" t="s">
        <v>130</v>
      </c>
      <c r="B59" s="54" t="s">
        <v>131</v>
      </c>
      <c r="C59" s="74" t="s">
        <v>132</v>
      </c>
      <c r="D59" s="75">
        <f>SUM(D60:D64)</f>
        <v>414</v>
      </c>
      <c r="E59" s="75">
        <f t="shared" ref="E59:H59" si="13">SUM(E60:E64)</f>
        <v>138</v>
      </c>
      <c r="F59" s="75">
        <f t="shared" si="13"/>
        <v>492</v>
      </c>
      <c r="G59" s="75">
        <f t="shared" si="13"/>
        <v>392</v>
      </c>
      <c r="H59" s="75">
        <f t="shared" si="13"/>
        <v>100</v>
      </c>
    </row>
    <row r="60" spans="1:8" ht="48" customHeight="1" x14ac:dyDescent="0.25">
      <c r="A60" s="48" t="s">
        <v>133</v>
      </c>
      <c r="B60" s="49" t="s">
        <v>134</v>
      </c>
      <c r="C60" s="76" t="s">
        <v>106</v>
      </c>
      <c r="D60" s="69">
        <f>E60+F60</f>
        <v>108</v>
      </c>
      <c r="E60" s="69">
        <v>36</v>
      </c>
      <c r="F60" s="70">
        <v>72</v>
      </c>
      <c r="G60" s="69">
        <v>68</v>
      </c>
      <c r="H60" s="19">
        <f t="shared" si="2"/>
        <v>4</v>
      </c>
    </row>
    <row r="61" spans="1:8" ht="30" x14ac:dyDescent="0.25">
      <c r="A61" s="48" t="s">
        <v>135</v>
      </c>
      <c r="B61" s="49" t="s">
        <v>136</v>
      </c>
      <c r="C61" s="163" t="s">
        <v>25</v>
      </c>
      <c r="D61" s="69">
        <f>E61+F61</f>
        <v>204</v>
      </c>
      <c r="E61" s="69">
        <v>68</v>
      </c>
      <c r="F61" s="70">
        <v>136</v>
      </c>
      <c r="G61" s="69">
        <v>76</v>
      </c>
      <c r="H61" s="19">
        <f t="shared" si="2"/>
        <v>60</v>
      </c>
    </row>
    <row r="62" spans="1:8" ht="30" x14ac:dyDescent="0.25">
      <c r="A62" s="48" t="s">
        <v>137</v>
      </c>
      <c r="B62" s="49" t="s">
        <v>138</v>
      </c>
      <c r="C62" s="164"/>
      <c r="D62" s="69">
        <f>E62+F62</f>
        <v>102</v>
      </c>
      <c r="E62" s="69">
        <v>34</v>
      </c>
      <c r="F62" s="70">
        <v>68</v>
      </c>
      <c r="G62" s="69">
        <v>32</v>
      </c>
      <c r="H62" s="19">
        <f t="shared" si="2"/>
        <v>36</v>
      </c>
    </row>
    <row r="63" spans="1:8" ht="15.75" x14ac:dyDescent="0.25">
      <c r="A63" s="48" t="s">
        <v>139</v>
      </c>
      <c r="B63" s="49" t="s">
        <v>127</v>
      </c>
      <c r="C63" s="163" t="s">
        <v>22</v>
      </c>
      <c r="D63" s="69">
        <v>0</v>
      </c>
      <c r="E63" s="69">
        <v>0</v>
      </c>
      <c r="F63" s="70">
        <v>108</v>
      </c>
      <c r="G63" s="70">
        <v>108</v>
      </c>
      <c r="H63" s="19">
        <f t="shared" si="2"/>
        <v>0</v>
      </c>
    </row>
    <row r="64" spans="1:8" ht="15.75" x14ac:dyDescent="0.25">
      <c r="A64" s="48" t="s">
        <v>140</v>
      </c>
      <c r="B64" s="49" t="s">
        <v>129</v>
      </c>
      <c r="C64" s="164"/>
      <c r="D64" s="69">
        <v>0</v>
      </c>
      <c r="E64" s="69">
        <v>0</v>
      </c>
      <c r="F64" s="70">
        <v>108</v>
      </c>
      <c r="G64" s="70">
        <v>108</v>
      </c>
      <c r="H64" s="19">
        <f t="shared" si="2"/>
        <v>0</v>
      </c>
    </row>
    <row r="65" spans="1:10" ht="73.5" customHeight="1" x14ac:dyDescent="0.25">
      <c r="A65" s="7" t="s">
        <v>141</v>
      </c>
      <c r="B65" s="54" t="s">
        <v>142</v>
      </c>
      <c r="C65" s="74" t="s">
        <v>121</v>
      </c>
      <c r="D65" s="75">
        <f>SUM(D66:D69)</f>
        <v>297</v>
      </c>
      <c r="E65" s="75">
        <f t="shared" ref="E65:H65" si="14">SUM(E66:E69)</f>
        <v>99</v>
      </c>
      <c r="F65" s="77">
        <f t="shared" si="14"/>
        <v>450</v>
      </c>
      <c r="G65" s="75">
        <f t="shared" si="14"/>
        <v>392</v>
      </c>
      <c r="H65" s="75">
        <f t="shared" si="14"/>
        <v>58</v>
      </c>
    </row>
    <row r="66" spans="1:10" ht="45" customHeight="1" x14ac:dyDescent="0.25">
      <c r="A66" s="48" t="s">
        <v>143</v>
      </c>
      <c r="B66" s="49" t="s">
        <v>144</v>
      </c>
      <c r="C66" s="68" t="s">
        <v>48</v>
      </c>
      <c r="D66" s="69">
        <f>E66+F66</f>
        <v>177</v>
      </c>
      <c r="E66" s="69">
        <v>59</v>
      </c>
      <c r="F66" s="70">
        <v>118</v>
      </c>
      <c r="G66" s="69">
        <v>60</v>
      </c>
      <c r="H66" s="19">
        <f t="shared" si="2"/>
        <v>58</v>
      </c>
    </row>
    <row r="67" spans="1:10" ht="30" customHeight="1" x14ac:dyDescent="0.25">
      <c r="A67" s="48" t="s">
        <v>145</v>
      </c>
      <c r="B67" s="49" t="s">
        <v>146</v>
      </c>
      <c r="C67" s="78" t="s">
        <v>31</v>
      </c>
      <c r="D67" s="69">
        <v>120</v>
      </c>
      <c r="E67" s="69">
        <v>40</v>
      </c>
      <c r="F67" s="70">
        <v>80</v>
      </c>
      <c r="G67" s="69">
        <v>80</v>
      </c>
      <c r="H67" s="19">
        <f t="shared" si="2"/>
        <v>0</v>
      </c>
    </row>
    <row r="68" spans="1:10" ht="15.75" x14ac:dyDescent="0.25">
      <c r="A68" s="48" t="s">
        <v>147</v>
      </c>
      <c r="B68" s="49" t="s">
        <v>127</v>
      </c>
      <c r="C68" s="163" t="s">
        <v>22</v>
      </c>
      <c r="D68" s="69">
        <v>0</v>
      </c>
      <c r="E68" s="69">
        <v>0</v>
      </c>
      <c r="F68" s="70">
        <v>144</v>
      </c>
      <c r="G68" s="70">
        <v>144</v>
      </c>
      <c r="H68" s="19">
        <f t="shared" si="2"/>
        <v>0</v>
      </c>
    </row>
    <row r="69" spans="1:10" ht="15.75" x14ac:dyDescent="0.25">
      <c r="A69" s="48" t="s">
        <v>148</v>
      </c>
      <c r="B69" s="49" t="s">
        <v>129</v>
      </c>
      <c r="C69" s="164"/>
      <c r="D69" s="69">
        <v>0</v>
      </c>
      <c r="E69" s="69">
        <v>0</v>
      </c>
      <c r="F69" s="70">
        <v>108</v>
      </c>
      <c r="G69" s="70">
        <v>108</v>
      </c>
      <c r="H69" s="19">
        <f t="shared" si="2"/>
        <v>0</v>
      </c>
    </row>
    <row r="70" spans="1:10" ht="57" x14ac:dyDescent="0.25">
      <c r="A70" s="7" t="s">
        <v>149</v>
      </c>
      <c r="B70" s="54" t="s">
        <v>150</v>
      </c>
      <c r="C70" s="74" t="s">
        <v>156</v>
      </c>
      <c r="D70" s="75">
        <f>SUM(D71:D73)</f>
        <v>120</v>
      </c>
      <c r="E70" s="75">
        <f>SUM(E71:E73)</f>
        <v>40</v>
      </c>
      <c r="F70" s="75">
        <f>SUM(F71:F73)</f>
        <v>152</v>
      </c>
      <c r="G70" s="75">
        <f>SUM(G71:G73)</f>
        <v>152</v>
      </c>
      <c r="H70" s="75">
        <f>SUM(H71:H73)</f>
        <v>0</v>
      </c>
    </row>
    <row r="71" spans="1:10" ht="45" x14ac:dyDescent="0.25">
      <c r="A71" s="48" t="s">
        <v>151</v>
      </c>
      <c r="B71" s="49" t="s">
        <v>152</v>
      </c>
      <c r="C71" s="78" t="s">
        <v>59</v>
      </c>
      <c r="D71" s="69">
        <v>120</v>
      </c>
      <c r="E71" s="69">
        <v>40</v>
      </c>
      <c r="F71" s="70">
        <v>80</v>
      </c>
      <c r="G71" s="69">
        <v>80</v>
      </c>
      <c r="H71" s="19">
        <f t="shared" si="2"/>
        <v>0</v>
      </c>
    </row>
    <row r="72" spans="1:10" ht="15.75" x14ac:dyDescent="0.25">
      <c r="A72" s="48" t="s">
        <v>199</v>
      </c>
      <c r="B72" s="49" t="s">
        <v>127</v>
      </c>
      <c r="C72" s="163" t="s">
        <v>59</v>
      </c>
      <c r="D72" s="69">
        <v>0</v>
      </c>
      <c r="E72" s="69">
        <v>0</v>
      </c>
      <c r="F72" s="70">
        <v>36</v>
      </c>
      <c r="G72" s="70">
        <v>36</v>
      </c>
      <c r="H72" s="19">
        <f t="shared" ref="H72" si="15">F72-G72</f>
        <v>0</v>
      </c>
    </row>
    <row r="73" spans="1:10" ht="15.75" x14ac:dyDescent="0.25">
      <c r="A73" s="48" t="s">
        <v>153</v>
      </c>
      <c r="B73" s="49" t="s">
        <v>129</v>
      </c>
      <c r="C73" s="164"/>
      <c r="D73" s="69">
        <v>0</v>
      </c>
      <c r="E73" s="69">
        <v>0</v>
      </c>
      <c r="F73" s="70">
        <v>36</v>
      </c>
      <c r="G73" s="70">
        <v>36</v>
      </c>
      <c r="H73" s="19">
        <f t="shared" si="2"/>
        <v>0</v>
      </c>
    </row>
    <row r="74" spans="1:10" ht="75" customHeight="1" x14ac:dyDescent="0.25">
      <c r="A74" s="7" t="s">
        <v>154</v>
      </c>
      <c r="B74" s="79" t="s">
        <v>155</v>
      </c>
      <c r="C74" s="80" t="s">
        <v>189</v>
      </c>
      <c r="D74" s="75">
        <f>SUM(D75:D78)</f>
        <v>381</v>
      </c>
      <c r="E74" s="75">
        <f t="shared" ref="E74:H74" si="16">SUM(E75:E78)</f>
        <v>127</v>
      </c>
      <c r="F74" s="75">
        <f t="shared" si="16"/>
        <v>326</v>
      </c>
      <c r="G74" s="75">
        <f t="shared" si="16"/>
        <v>150</v>
      </c>
      <c r="H74" s="75">
        <f t="shared" si="16"/>
        <v>176</v>
      </c>
      <c r="J74" s="81"/>
    </row>
    <row r="75" spans="1:10" ht="48.75" customHeight="1" x14ac:dyDescent="0.25">
      <c r="A75" s="48" t="s">
        <v>157</v>
      </c>
      <c r="B75" s="49" t="s">
        <v>158</v>
      </c>
      <c r="C75" s="78" t="s">
        <v>59</v>
      </c>
      <c r="D75" s="69">
        <v>72</v>
      </c>
      <c r="E75" s="71">
        <v>24</v>
      </c>
      <c r="F75" s="70">
        <v>48</v>
      </c>
      <c r="G75" s="71">
        <v>0</v>
      </c>
      <c r="H75" s="19">
        <f t="shared" ref="H75:H78" si="17">F75-G75</f>
        <v>48</v>
      </c>
    </row>
    <row r="76" spans="1:10" ht="45" x14ac:dyDescent="0.25">
      <c r="A76" s="48" t="s">
        <v>159</v>
      </c>
      <c r="B76" s="49" t="s">
        <v>191</v>
      </c>
      <c r="C76" s="78" t="s">
        <v>160</v>
      </c>
      <c r="D76" s="71">
        <v>309</v>
      </c>
      <c r="E76" s="71">
        <v>103</v>
      </c>
      <c r="F76" s="70">
        <v>206</v>
      </c>
      <c r="G76" s="71">
        <v>78</v>
      </c>
      <c r="H76" s="19">
        <f t="shared" si="17"/>
        <v>128</v>
      </c>
    </row>
    <row r="77" spans="1:10" ht="15.75" x14ac:dyDescent="0.25">
      <c r="A77" s="48" t="s">
        <v>161</v>
      </c>
      <c r="B77" s="82" t="s">
        <v>127</v>
      </c>
      <c r="C77" s="163" t="s">
        <v>31</v>
      </c>
      <c r="D77" s="71">
        <v>0</v>
      </c>
      <c r="E77" s="71">
        <v>0</v>
      </c>
      <c r="F77" s="70">
        <v>36</v>
      </c>
      <c r="G77" s="70">
        <v>36</v>
      </c>
      <c r="H77" s="19">
        <f t="shared" si="17"/>
        <v>0</v>
      </c>
    </row>
    <row r="78" spans="1:10" ht="15.75" x14ac:dyDescent="0.25">
      <c r="A78" s="48" t="s">
        <v>162</v>
      </c>
      <c r="B78" s="49" t="s">
        <v>129</v>
      </c>
      <c r="C78" s="164"/>
      <c r="D78" s="71">
        <v>0</v>
      </c>
      <c r="E78" s="71">
        <v>0</v>
      </c>
      <c r="F78" s="70">
        <v>36</v>
      </c>
      <c r="G78" s="70">
        <v>36</v>
      </c>
      <c r="H78" s="19">
        <f t="shared" si="17"/>
        <v>0</v>
      </c>
    </row>
    <row r="79" spans="1:10" ht="17.25" customHeight="1" x14ac:dyDescent="0.25">
      <c r="A79" s="83"/>
      <c r="B79" s="84" t="s">
        <v>163</v>
      </c>
      <c r="C79" s="85" t="s">
        <v>190</v>
      </c>
      <c r="D79" s="86">
        <f>D6+D25+D31+D34</f>
        <v>6426</v>
      </c>
      <c r="E79" s="86">
        <f>E6+E25+E31+E34</f>
        <v>2142</v>
      </c>
      <c r="F79" s="87">
        <f>F6+F25+F31+F34</f>
        <v>5328</v>
      </c>
      <c r="G79" s="86">
        <f>G6+G25+G31+G34</f>
        <v>4464</v>
      </c>
      <c r="H79" s="86">
        <f>H6+H25+H31+H34</f>
        <v>864</v>
      </c>
    </row>
    <row r="80" spans="1:10" ht="15.75" x14ac:dyDescent="0.25">
      <c r="A80" s="10" t="s">
        <v>164</v>
      </c>
      <c r="B80" s="84" t="s">
        <v>165</v>
      </c>
      <c r="C80" s="76"/>
      <c r="D80" s="76"/>
      <c r="E80" s="76"/>
      <c r="F80" s="76"/>
      <c r="G80" s="76"/>
      <c r="H80" s="76"/>
    </row>
    <row r="81" spans="1:10" ht="28.5" x14ac:dyDescent="0.25">
      <c r="A81" s="10" t="s">
        <v>166</v>
      </c>
      <c r="B81" s="54" t="s">
        <v>167</v>
      </c>
      <c r="C81" s="50"/>
      <c r="D81" s="50"/>
      <c r="E81" s="50"/>
      <c r="F81" s="50"/>
      <c r="G81" s="98"/>
      <c r="H81" s="98"/>
    </row>
    <row r="82" spans="1:10" ht="15" customHeight="1" x14ac:dyDescent="0.25">
      <c r="A82" s="89" t="s">
        <v>168</v>
      </c>
      <c r="B82" s="90"/>
      <c r="C82" s="90"/>
      <c r="D82" s="90"/>
      <c r="E82" s="90"/>
      <c r="F82" s="165" t="s">
        <v>163</v>
      </c>
      <c r="G82" s="153" t="s">
        <v>169</v>
      </c>
      <c r="H82" s="154"/>
    </row>
    <row r="83" spans="1:10" ht="15" customHeight="1" x14ac:dyDescent="0.25">
      <c r="A83" s="99" t="s">
        <v>170</v>
      </c>
      <c r="B83" s="100"/>
      <c r="C83" s="100"/>
      <c r="D83" s="100"/>
      <c r="E83" s="100"/>
      <c r="F83" s="166"/>
      <c r="G83" s="151" t="s">
        <v>171</v>
      </c>
      <c r="H83" s="152"/>
    </row>
    <row r="84" spans="1:10" ht="15" customHeight="1" x14ac:dyDescent="0.25">
      <c r="A84" s="99" t="s">
        <v>172</v>
      </c>
      <c r="B84" s="100"/>
      <c r="C84" s="100"/>
      <c r="D84" s="100"/>
      <c r="E84" s="100"/>
      <c r="F84" s="166"/>
      <c r="G84" s="153" t="s">
        <v>173</v>
      </c>
      <c r="H84" s="154"/>
    </row>
    <row r="85" spans="1:10" ht="15" customHeight="1" x14ac:dyDescent="0.25">
      <c r="A85" s="99" t="s">
        <v>174</v>
      </c>
      <c r="B85" s="100"/>
      <c r="C85" s="100"/>
      <c r="D85" s="100"/>
      <c r="E85" s="100"/>
      <c r="F85" s="166"/>
      <c r="G85" s="151" t="s">
        <v>175</v>
      </c>
      <c r="H85" s="152"/>
    </row>
    <row r="86" spans="1:10" ht="15" customHeight="1" x14ac:dyDescent="0.25">
      <c r="A86" s="99" t="s">
        <v>176</v>
      </c>
      <c r="B86" s="100"/>
      <c r="C86" s="100"/>
      <c r="D86" s="100"/>
      <c r="E86" s="100"/>
      <c r="F86" s="166"/>
      <c r="G86" s="153" t="s">
        <v>177</v>
      </c>
      <c r="H86" s="154"/>
      <c r="J86" s="97"/>
    </row>
    <row r="87" spans="1:10" ht="15" customHeight="1" x14ac:dyDescent="0.25">
      <c r="A87" s="99" t="s">
        <v>178</v>
      </c>
      <c r="B87" s="100"/>
      <c r="C87" s="100"/>
      <c r="D87" s="100"/>
      <c r="E87" s="100"/>
      <c r="F87" s="166"/>
      <c r="G87" s="151" t="s">
        <v>175</v>
      </c>
      <c r="H87" s="152"/>
    </row>
    <row r="88" spans="1:10" x14ac:dyDescent="0.25">
      <c r="A88" s="99" t="s">
        <v>179</v>
      </c>
      <c r="B88" s="100"/>
      <c r="C88" s="100"/>
      <c r="D88" s="100"/>
      <c r="E88" s="100"/>
      <c r="F88" s="166"/>
      <c r="G88" s="144" t="s">
        <v>180</v>
      </c>
      <c r="H88" s="145"/>
    </row>
    <row r="89" spans="1:10" x14ac:dyDescent="0.25">
      <c r="A89" s="99" t="s">
        <v>181</v>
      </c>
      <c r="B89" s="100"/>
      <c r="C89" s="100"/>
      <c r="D89" s="100"/>
      <c r="E89" s="100"/>
      <c r="F89" s="166"/>
      <c r="G89" s="144" t="s">
        <v>182</v>
      </c>
      <c r="H89" s="145"/>
    </row>
    <row r="90" spans="1:10" x14ac:dyDescent="0.25">
      <c r="A90" s="148" t="s">
        <v>183</v>
      </c>
      <c r="B90" s="149"/>
      <c r="C90" s="149"/>
      <c r="D90" s="149"/>
      <c r="E90" s="150"/>
      <c r="F90" s="166"/>
      <c r="G90" s="144" t="s">
        <v>184</v>
      </c>
      <c r="H90" s="145"/>
    </row>
    <row r="91" spans="1:10" ht="19.5" customHeight="1" x14ac:dyDescent="0.25">
      <c r="A91" s="94"/>
      <c r="B91" s="95"/>
      <c r="C91" s="95"/>
      <c r="D91" s="95"/>
      <c r="E91" s="95"/>
      <c r="F91" s="167"/>
      <c r="G91" s="144" t="s">
        <v>185</v>
      </c>
      <c r="H91" s="145"/>
    </row>
    <row r="92" spans="1:10" x14ac:dyDescent="0.25">
      <c r="A92" s="96"/>
      <c r="B92" s="96"/>
      <c r="C92" s="96"/>
      <c r="D92" s="96"/>
      <c r="E92" s="96"/>
      <c r="F92" s="96"/>
      <c r="G92" s="96"/>
      <c r="H92" s="96"/>
    </row>
    <row r="93" spans="1:10" x14ac:dyDescent="0.25">
      <c r="A93" s="2"/>
      <c r="B93" s="2"/>
      <c r="C93" s="2"/>
      <c r="D93" s="2"/>
      <c r="E93" s="2"/>
      <c r="F93" s="2"/>
      <c r="G93" s="2"/>
      <c r="H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</row>
  </sheetData>
  <mergeCells count="26">
    <mergeCell ref="C68:C69"/>
    <mergeCell ref="C77:C78"/>
    <mergeCell ref="F82:F91"/>
    <mergeCell ref="G82:H82"/>
    <mergeCell ref="G83:H83"/>
    <mergeCell ref="G84:H84"/>
    <mergeCell ref="G89:H89"/>
    <mergeCell ref="A90:E90"/>
    <mergeCell ref="G90:H90"/>
    <mergeCell ref="G91:H91"/>
    <mergeCell ref="C72:C73"/>
    <mergeCell ref="G87:H87"/>
    <mergeCell ref="G88:H88"/>
    <mergeCell ref="G85:H85"/>
    <mergeCell ref="G86:H86"/>
    <mergeCell ref="C57:C58"/>
    <mergeCell ref="C61:C62"/>
    <mergeCell ref="C63:C64"/>
    <mergeCell ref="A2:A4"/>
    <mergeCell ref="B2:B4"/>
    <mergeCell ref="C2:C4"/>
    <mergeCell ref="D2:H2"/>
    <mergeCell ref="D3:D4"/>
    <mergeCell ref="E3:E4"/>
    <mergeCell ref="F3:H3"/>
    <mergeCell ref="C47:C48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уч.план сквозн. в ИРО</vt:lpstr>
      <vt:lpstr>Базис+Вариатив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2023-11-22T06:14:26Z</cp:lastPrinted>
  <dcterms:created xsi:type="dcterms:W3CDTF">2017-04-20T11:55:30Z</dcterms:created>
  <dcterms:modified xsi:type="dcterms:W3CDTF">2024-02-07T06:41:27Z</dcterms:modified>
</cp:coreProperties>
</file>