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Прогимназия Усады\Desktop\"/>
    </mc:Choice>
  </mc:AlternateContent>
  <xr:revisionPtr revIDLastSave="0" documentId="13_ncr:1_{3EC79885-F179-4819-8211-850B705AF9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50" i="1" l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51" i="1"/>
  <c r="J508" i="1"/>
  <c r="I508" i="1"/>
  <c r="H508" i="1"/>
  <c r="G508" i="1"/>
  <c r="F508" i="1"/>
  <c r="J501" i="1"/>
  <c r="I501" i="1"/>
  <c r="H501" i="1"/>
  <c r="G501" i="1"/>
  <c r="F501" i="1"/>
  <c r="J494" i="1"/>
  <c r="I494" i="1"/>
  <c r="H494" i="1"/>
  <c r="G494" i="1"/>
  <c r="F494" i="1"/>
  <c r="J479" i="1"/>
  <c r="I479" i="1"/>
  <c r="H479" i="1"/>
  <c r="G479" i="1"/>
  <c r="F479" i="1"/>
  <c r="F509" i="1" s="1"/>
  <c r="J466" i="1"/>
  <c r="I466" i="1"/>
  <c r="H466" i="1"/>
  <c r="G466" i="1"/>
  <c r="F466" i="1"/>
  <c r="J459" i="1"/>
  <c r="I459" i="1"/>
  <c r="H459" i="1"/>
  <c r="G459" i="1"/>
  <c r="F459" i="1"/>
  <c r="J452" i="1"/>
  <c r="I452" i="1"/>
  <c r="H452" i="1"/>
  <c r="G452" i="1"/>
  <c r="F452" i="1"/>
  <c r="J437" i="1"/>
  <c r="I437" i="1"/>
  <c r="H437" i="1"/>
  <c r="G437" i="1"/>
  <c r="F437" i="1"/>
  <c r="F467" i="1"/>
  <c r="J424" i="1"/>
  <c r="I424" i="1"/>
  <c r="H424" i="1"/>
  <c r="G424" i="1"/>
  <c r="F424" i="1"/>
  <c r="J417" i="1"/>
  <c r="I417" i="1"/>
  <c r="H417" i="1"/>
  <c r="G417" i="1"/>
  <c r="F417" i="1"/>
  <c r="J410" i="1"/>
  <c r="I410" i="1"/>
  <c r="H410" i="1"/>
  <c r="G410" i="1"/>
  <c r="F410" i="1"/>
  <c r="H425" i="1"/>
  <c r="J395" i="1"/>
  <c r="I395" i="1"/>
  <c r="I425" i="1" s="1"/>
  <c r="H395" i="1"/>
  <c r="G395" i="1"/>
  <c r="G425" i="1" s="1"/>
  <c r="F395" i="1"/>
  <c r="F425" i="1"/>
  <c r="J382" i="1"/>
  <c r="I382" i="1"/>
  <c r="H382" i="1"/>
  <c r="G382" i="1"/>
  <c r="F382" i="1"/>
  <c r="J375" i="1"/>
  <c r="I375" i="1"/>
  <c r="H375" i="1"/>
  <c r="G375" i="1"/>
  <c r="F375" i="1"/>
  <c r="J368" i="1"/>
  <c r="I368" i="1"/>
  <c r="H368" i="1"/>
  <c r="G368" i="1"/>
  <c r="F368" i="1"/>
  <c r="J353" i="1"/>
  <c r="I353" i="1"/>
  <c r="H353" i="1"/>
  <c r="G353" i="1"/>
  <c r="F353" i="1"/>
  <c r="F383" i="1"/>
  <c r="J340" i="1"/>
  <c r="I340" i="1"/>
  <c r="H340" i="1"/>
  <c r="G340" i="1"/>
  <c r="F340" i="1"/>
  <c r="J333" i="1"/>
  <c r="I333" i="1"/>
  <c r="H333" i="1"/>
  <c r="H341" i="1" s="1"/>
  <c r="G333" i="1"/>
  <c r="F333" i="1"/>
  <c r="J326" i="1"/>
  <c r="I326" i="1"/>
  <c r="H326" i="1"/>
  <c r="G326" i="1"/>
  <c r="F326" i="1"/>
  <c r="J311" i="1"/>
  <c r="I311" i="1"/>
  <c r="H311" i="1"/>
  <c r="G311" i="1"/>
  <c r="F311" i="1"/>
  <c r="F341" i="1" s="1"/>
  <c r="G341" i="1"/>
  <c r="B593" i="1" l="1"/>
  <c r="A593" i="1"/>
  <c r="J844" i="1"/>
  <c r="I844" i="1"/>
  <c r="H844" i="1"/>
  <c r="G844" i="1"/>
  <c r="F844" i="1"/>
  <c r="B586" i="1"/>
  <c r="A586" i="1"/>
  <c r="J837" i="1"/>
  <c r="I837" i="1"/>
  <c r="H837" i="1"/>
  <c r="G837" i="1"/>
  <c r="F837" i="1"/>
  <c r="B579" i="1"/>
  <c r="A579" i="1"/>
  <c r="J830" i="1"/>
  <c r="I830" i="1"/>
  <c r="H830" i="1"/>
  <c r="G830" i="1"/>
  <c r="F830" i="1"/>
  <c r="B574" i="1"/>
  <c r="A574" i="1"/>
  <c r="J825" i="1"/>
  <c r="I825" i="1"/>
  <c r="H825" i="1"/>
  <c r="G825" i="1"/>
  <c r="F825" i="1"/>
  <c r="B564" i="1"/>
  <c r="A564" i="1"/>
  <c r="J815" i="1"/>
  <c r="I815" i="1"/>
  <c r="H815" i="1"/>
  <c r="G815" i="1"/>
  <c r="F815" i="1"/>
  <c r="B560" i="1"/>
  <c r="A560" i="1"/>
  <c r="L811" i="1"/>
  <c r="J811" i="1"/>
  <c r="I811" i="1"/>
  <c r="I845" i="1" s="1"/>
  <c r="H811" i="1"/>
  <c r="G811" i="1"/>
  <c r="F811" i="1"/>
  <c r="B551" i="1"/>
  <c r="A551" i="1"/>
  <c r="J802" i="1"/>
  <c r="I802" i="1"/>
  <c r="H802" i="1"/>
  <c r="G802" i="1"/>
  <c r="F802" i="1"/>
  <c r="B544" i="1"/>
  <c r="A544" i="1"/>
  <c r="J795" i="1"/>
  <c r="I795" i="1"/>
  <c r="H795" i="1"/>
  <c r="G795" i="1"/>
  <c r="F795" i="1"/>
  <c r="B537" i="1"/>
  <c r="A537" i="1"/>
  <c r="J788" i="1"/>
  <c r="I788" i="1"/>
  <c r="H788" i="1"/>
  <c r="G788" i="1"/>
  <c r="F788" i="1"/>
  <c r="B532" i="1"/>
  <c r="A532" i="1"/>
  <c r="B522" i="1"/>
  <c r="A522" i="1"/>
  <c r="J773" i="1"/>
  <c r="I773" i="1"/>
  <c r="H773" i="1"/>
  <c r="G773" i="1"/>
  <c r="F773" i="1"/>
  <c r="B518" i="1"/>
  <c r="A518" i="1"/>
  <c r="B509" i="1"/>
  <c r="A509" i="1"/>
  <c r="J760" i="1"/>
  <c r="I760" i="1"/>
  <c r="H760" i="1"/>
  <c r="G760" i="1"/>
  <c r="F760" i="1"/>
  <c r="B502" i="1"/>
  <c r="A502" i="1"/>
  <c r="J753" i="1"/>
  <c r="I753" i="1"/>
  <c r="H753" i="1"/>
  <c r="G753" i="1"/>
  <c r="F753" i="1"/>
  <c r="B495" i="1"/>
  <c r="A495" i="1"/>
  <c r="J746" i="1"/>
  <c r="I746" i="1"/>
  <c r="H746" i="1"/>
  <c r="G746" i="1"/>
  <c r="F746" i="1"/>
  <c r="B490" i="1"/>
  <c r="A490" i="1"/>
  <c r="B480" i="1"/>
  <c r="A480" i="1"/>
  <c r="J731" i="1"/>
  <c r="I731" i="1"/>
  <c r="H731" i="1"/>
  <c r="G731" i="1"/>
  <c r="F731" i="1"/>
  <c r="B476" i="1"/>
  <c r="A476" i="1"/>
  <c r="B467" i="1"/>
  <c r="A467" i="1"/>
  <c r="J718" i="1"/>
  <c r="I718" i="1"/>
  <c r="H718" i="1"/>
  <c r="G718" i="1"/>
  <c r="F718" i="1"/>
  <c r="B460" i="1"/>
  <c r="A460" i="1"/>
  <c r="J711" i="1"/>
  <c r="I711" i="1"/>
  <c r="H711" i="1"/>
  <c r="G711" i="1"/>
  <c r="F711" i="1"/>
  <c r="B453" i="1"/>
  <c r="A453" i="1"/>
  <c r="J704" i="1"/>
  <c r="I704" i="1"/>
  <c r="H704" i="1"/>
  <c r="G704" i="1"/>
  <c r="F704" i="1"/>
  <c r="B448" i="1"/>
  <c r="A448" i="1"/>
  <c r="B438" i="1"/>
  <c r="A438" i="1"/>
  <c r="I689" i="1"/>
  <c r="H689" i="1"/>
  <c r="G689" i="1"/>
  <c r="F689" i="1"/>
  <c r="B434" i="1"/>
  <c r="A434" i="1"/>
  <c r="B425" i="1"/>
  <c r="A425" i="1"/>
  <c r="J676" i="1"/>
  <c r="I676" i="1"/>
  <c r="H676" i="1"/>
  <c r="G676" i="1"/>
  <c r="F676" i="1"/>
  <c r="B418" i="1"/>
  <c r="A418" i="1"/>
  <c r="J669" i="1"/>
  <c r="I669" i="1"/>
  <c r="H669" i="1"/>
  <c r="G669" i="1"/>
  <c r="F669" i="1"/>
  <c r="B411" i="1"/>
  <c r="A411" i="1"/>
  <c r="J662" i="1"/>
  <c r="I662" i="1"/>
  <c r="H662" i="1"/>
  <c r="G662" i="1"/>
  <c r="F662" i="1"/>
  <c r="B406" i="1"/>
  <c r="A406" i="1"/>
  <c r="B396" i="1"/>
  <c r="A396" i="1"/>
  <c r="J647" i="1"/>
  <c r="I647" i="1"/>
  <c r="H647" i="1"/>
  <c r="G647" i="1"/>
  <c r="F647" i="1"/>
  <c r="B392" i="1"/>
  <c r="A392" i="1"/>
  <c r="B383" i="1"/>
  <c r="A383" i="1"/>
  <c r="J634" i="1"/>
  <c r="I634" i="1"/>
  <c r="H634" i="1"/>
  <c r="G634" i="1"/>
  <c r="F634" i="1"/>
  <c r="B376" i="1"/>
  <c r="A376" i="1"/>
  <c r="J627" i="1"/>
  <c r="I627" i="1"/>
  <c r="H627" i="1"/>
  <c r="G627" i="1"/>
  <c r="F627" i="1"/>
  <c r="B369" i="1"/>
  <c r="A369" i="1"/>
  <c r="J620" i="1"/>
  <c r="I620" i="1"/>
  <c r="H620" i="1"/>
  <c r="G620" i="1"/>
  <c r="F620" i="1"/>
  <c r="B364" i="1"/>
  <c r="A364" i="1"/>
  <c r="B354" i="1"/>
  <c r="A354" i="1"/>
  <c r="J605" i="1"/>
  <c r="I605" i="1"/>
  <c r="H605" i="1"/>
  <c r="G605" i="1"/>
  <c r="F605" i="1"/>
  <c r="B350" i="1"/>
  <c r="A350" i="1"/>
  <c r="B341" i="1"/>
  <c r="A341" i="1"/>
  <c r="J592" i="1"/>
  <c r="I592" i="1"/>
  <c r="H592" i="1"/>
  <c r="G592" i="1"/>
  <c r="F592" i="1"/>
  <c r="B334" i="1"/>
  <c r="A334" i="1"/>
  <c r="J585" i="1"/>
  <c r="I585" i="1"/>
  <c r="H585" i="1"/>
  <c r="G585" i="1"/>
  <c r="F585" i="1"/>
  <c r="B327" i="1"/>
  <c r="A327" i="1"/>
  <c r="J578" i="1"/>
  <c r="I578" i="1"/>
  <c r="H578" i="1"/>
  <c r="G578" i="1"/>
  <c r="F578" i="1"/>
  <c r="B322" i="1"/>
  <c r="A322" i="1"/>
  <c r="I573" i="1"/>
  <c r="H573" i="1"/>
  <c r="G573" i="1"/>
  <c r="F573" i="1"/>
  <c r="B312" i="1"/>
  <c r="A312" i="1"/>
  <c r="J563" i="1"/>
  <c r="I563" i="1"/>
  <c r="H563" i="1"/>
  <c r="G563" i="1"/>
  <c r="F563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B228" i="1"/>
  <c r="A228" i="1"/>
  <c r="J227" i="1"/>
  <c r="I227" i="1"/>
  <c r="H227" i="1"/>
  <c r="G227" i="1"/>
  <c r="F227" i="1"/>
  <c r="B224" i="1"/>
  <c r="A224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B186" i="1"/>
  <c r="A186" i="1"/>
  <c r="J185" i="1"/>
  <c r="I185" i="1"/>
  <c r="H185" i="1"/>
  <c r="G185" i="1"/>
  <c r="F185" i="1"/>
  <c r="B182" i="1"/>
  <c r="A182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B144" i="1"/>
  <c r="A144" i="1"/>
  <c r="J143" i="1"/>
  <c r="I143" i="1"/>
  <c r="H143" i="1"/>
  <c r="G143" i="1"/>
  <c r="F143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B102" i="1"/>
  <c r="A102" i="1"/>
  <c r="J101" i="1"/>
  <c r="I101" i="1"/>
  <c r="H101" i="1"/>
  <c r="G101" i="1"/>
  <c r="F101" i="1"/>
  <c r="B98" i="1"/>
  <c r="A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B18" i="1"/>
  <c r="A18" i="1"/>
  <c r="J17" i="1"/>
  <c r="I17" i="1"/>
  <c r="H17" i="1"/>
  <c r="G17" i="1"/>
  <c r="F17" i="1"/>
  <c r="B14" i="1"/>
  <c r="A14" i="1"/>
  <c r="F845" i="1" l="1"/>
  <c r="J845" i="1"/>
  <c r="G845" i="1"/>
  <c r="H845" i="1"/>
  <c r="I803" i="1"/>
  <c r="G719" i="1"/>
  <c r="J803" i="1"/>
  <c r="H803" i="1"/>
  <c r="G803" i="1"/>
  <c r="F803" i="1"/>
  <c r="J761" i="1"/>
  <c r="G761" i="1"/>
  <c r="F761" i="1"/>
  <c r="H719" i="1"/>
  <c r="I719" i="1"/>
  <c r="F719" i="1"/>
  <c r="J719" i="1"/>
  <c r="F677" i="1"/>
  <c r="J677" i="1"/>
  <c r="I677" i="1"/>
  <c r="H677" i="1"/>
  <c r="G677" i="1"/>
  <c r="J635" i="1"/>
  <c r="I635" i="1"/>
  <c r="H635" i="1"/>
  <c r="G635" i="1"/>
  <c r="F635" i="1"/>
  <c r="I593" i="1"/>
  <c r="G593" i="1"/>
  <c r="F593" i="1"/>
  <c r="G299" i="1"/>
  <c r="J299" i="1"/>
  <c r="I299" i="1"/>
  <c r="H299" i="1"/>
  <c r="F299" i="1"/>
  <c r="F215" i="1"/>
  <c r="J173" i="1"/>
  <c r="I173" i="1"/>
  <c r="H173" i="1"/>
  <c r="G173" i="1"/>
  <c r="J89" i="1"/>
  <c r="F89" i="1"/>
  <c r="F47" i="1"/>
  <c r="G846" i="1" l="1"/>
  <c r="I846" i="1"/>
  <c r="H846" i="1"/>
  <c r="F846" i="1"/>
  <c r="L284" i="1"/>
  <c r="J846" i="1"/>
  <c r="J593" i="1"/>
  <c r="L143" i="1"/>
  <c r="L375" i="1"/>
  <c r="L563" i="1"/>
  <c r="L508" i="1"/>
  <c r="L550" i="1"/>
  <c r="L46" i="1"/>
  <c r="L479" i="1"/>
  <c r="L395" i="1"/>
  <c r="L214" i="1"/>
  <c r="L802" i="1"/>
  <c r="L39" i="1"/>
  <c r="L753" i="1"/>
  <c r="L81" i="1"/>
  <c r="L185" i="1"/>
  <c r="L543" i="1"/>
  <c r="L815" i="1"/>
  <c r="L845" i="1"/>
  <c r="L689" i="1"/>
  <c r="L466" i="1"/>
  <c r="L647" i="1"/>
  <c r="L88" i="1"/>
  <c r="L227" i="1"/>
  <c r="L676" i="1"/>
  <c r="L256" i="1"/>
  <c r="L424" i="1"/>
  <c r="L501" i="1"/>
  <c r="L417" i="1"/>
  <c r="L718" i="1"/>
  <c r="L333" i="1"/>
  <c r="L669" i="1"/>
  <c r="L207" i="1"/>
  <c r="L585" i="1"/>
  <c r="L731" i="1"/>
  <c r="L795" i="1"/>
  <c r="L172" i="1"/>
  <c r="L592" i="1"/>
  <c r="L459" i="1"/>
  <c r="L711" i="1"/>
  <c r="L17" i="1"/>
  <c r="L123" i="1"/>
  <c r="L521" i="1"/>
  <c r="L382" i="1"/>
  <c r="L249" i="1"/>
  <c r="L291" i="1"/>
  <c r="L165" i="1"/>
  <c r="L605" i="1"/>
  <c r="L627" i="1"/>
  <c r="L130" i="1"/>
  <c r="L269" i="1"/>
  <c r="L299" i="1"/>
  <c r="L311" i="1"/>
  <c r="L437" i="1"/>
  <c r="L353" i="1"/>
  <c r="L837" i="1"/>
  <c r="L59" i="1"/>
  <c r="L830" i="1"/>
  <c r="L825" i="1"/>
  <c r="L298" i="1"/>
  <c r="L773" i="1"/>
  <c r="L844" i="1"/>
  <c r="L101" i="1"/>
  <c r="L634" i="1"/>
  <c r="L340" i="1"/>
</calcChain>
</file>

<file path=xl/sharedStrings.xml><?xml version="1.0" encoding="utf-8"?>
<sst xmlns="http://schemas.openxmlformats.org/spreadsheetml/2006/main" count="911" uniqueCount="128">
  <si>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</si>
  <si>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</si>
  <si>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</si>
  <si>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</si>
  <si>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</si>
  <si>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</si>
  <si>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</si>
  <si>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</si>
  <si>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</si>
  <si>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</si>
  <si>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</si>
  <si>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</si>
  <si>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</si>
  <si>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</si>
  <si>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</si>
  <si>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</si>
  <si>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</si>
  <si>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</si>
  <si>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</si>
  <si>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</si>
  <si>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</si>
  <si>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</si>
  <si>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</si>
  <si>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</si>
  <si>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</si>
  <si>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</si>
  <si>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</si>
  <si>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</si>
  <si>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</si>
  <si>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</si>
  <si>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</si>
  <si>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</si>
  <si>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</si>
  <si>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</si>
  <si>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</si>
  <si>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</si>
  <si>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</si>
  <si>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</si>
  <si>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</si>
  <si>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</si>
  <si>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</si>
  <si>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</si>
  <si>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</si>
  <si>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</si>
  <si>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</si>
  <si>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</t>
  </si>
  <si>
    <t>МБОУ "Усадская прогимназия"</t>
  </si>
  <si>
    <t>десерт</t>
  </si>
  <si>
    <t>ТТК</t>
  </si>
  <si>
    <t>ТТК2021г</t>
  </si>
  <si>
    <t>конд.изд.</t>
  </si>
  <si>
    <t>Макаронные изделия отварные</t>
  </si>
  <si>
    <t>конд.изд</t>
  </si>
  <si>
    <t>Биточки рыбные из фарша минтая</t>
  </si>
  <si>
    <t>Хлебная корзина(хлеб пшеничный,хлеб ржано-пшеничный)</t>
  </si>
  <si>
    <t>Десерт фруктовый (яблоки)</t>
  </si>
  <si>
    <t>ТТК 20021г</t>
  </si>
  <si>
    <t>Хлебная корзина,хлеб пшеничный,хлеб ржано-пшеничный)</t>
  </si>
  <si>
    <t xml:space="preserve"> ТТК 2021г</t>
  </si>
  <si>
    <t>№303/2015</t>
  </si>
  <si>
    <t xml:space="preserve">чай с сахаром </t>
  </si>
  <si>
    <t xml:space="preserve">пюре картофельное </t>
  </si>
  <si>
    <t>Плоды свежие(яблоки)</t>
  </si>
  <si>
    <t>Напиток из урюка</t>
  </si>
  <si>
    <t>ТТК2023</t>
  </si>
  <si>
    <t>Сосиски отварные</t>
  </si>
  <si>
    <t>№24/2015</t>
  </si>
  <si>
    <t>Мааронные изделия отварные</t>
  </si>
  <si>
    <t>№202/2016</t>
  </si>
  <si>
    <t>№630/1996</t>
  </si>
  <si>
    <t>№532/2013</t>
  </si>
  <si>
    <t>Овощи натуральные свежие (огурцы) (доп.гарнир)</t>
  </si>
  <si>
    <t>ТТК2022</t>
  </si>
  <si>
    <t>№70/2015</t>
  </si>
  <si>
    <t>№312/2015</t>
  </si>
  <si>
    <t>№6300/1996</t>
  </si>
  <si>
    <t>Овощи натуральные свежие(огурцы) (доп.гарнир)</t>
  </si>
  <si>
    <t>Плов с говядиной</t>
  </si>
  <si>
    <t>плов с птицей</t>
  </si>
  <si>
    <t>Сыр порциями</t>
  </si>
  <si>
    <t>ТТК2021</t>
  </si>
  <si>
    <t>Хлеб пшеничный</t>
  </si>
  <si>
    <t>Хлеб ржано-пшеничный</t>
  </si>
  <si>
    <t>Салат из белокачанной капусты</t>
  </si>
  <si>
    <t>Хлеб ржано пшеничный</t>
  </si>
  <si>
    <t>хлеб пшеничный</t>
  </si>
  <si>
    <t>Пюре картофельное</t>
  </si>
  <si>
    <t>Хлеб пшениный</t>
  </si>
  <si>
    <t>ТТК2015</t>
  </si>
  <si>
    <t>Директор"Усадская прогимназия"</t>
  </si>
  <si>
    <t>А.Ю.Евсеева</t>
  </si>
  <si>
    <t>Чай с сахаром</t>
  </si>
  <si>
    <t>Жаркое по-домашнему</t>
  </si>
  <si>
    <t>№45/2015</t>
  </si>
  <si>
    <t>Чикен</t>
  </si>
  <si>
    <t>Макронные изделия отварные</t>
  </si>
  <si>
    <t>Биточки рыбные из минтая</t>
  </si>
  <si>
    <t>Чай с ахаром</t>
  </si>
  <si>
    <t>ТТК221</t>
  </si>
  <si>
    <t>Ежики рыбные  с рисом в томатном соусе</t>
  </si>
  <si>
    <t>№243/2015</t>
  </si>
  <si>
    <t>ТТК2014</t>
  </si>
  <si>
    <t>Компот из свежих плодов (яблоки)</t>
  </si>
  <si>
    <t>ТТК№2737/2023</t>
  </si>
  <si>
    <t>ТТК№1515/20212021г</t>
  </si>
  <si>
    <t>Пельмени "Для умников  и умниц" отварные с маслом</t>
  </si>
  <si>
    <t>ТТК№2693/2023</t>
  </si>
  <si>
    <t>Плоды и ягоды свежие (яблоки)</t>
  </si>
  <si>
    <t>№45/215</t>
  </si>
  <si>
    <t>Жаркое из птицы (грудки куриные)</t>
  </si>
  <si>
    <t>Салат из моркови</t>
  </si>
  <si>
    <t>Салат из квашенной капусты</t>
  </si>
  <si>
    <t>№47/2015</t>
  </si>
  <si>
    <t>№338</t>
  </si>
  <si>
    <t>Котлеты Аппетитные мясо-куриные</t>
  </si>
  <si>
    <t>Каша гречневая вязкая</t>
  </si>
  <si>
    <t>№1871/2022</t>
  </si>
  <si>
    <t>Бифштекс рубленный по-домашнему</t>
  </si>
  <si>
    <t>Плов с куриными грудками</t>
  </si>
  <si>
    <t>ТТК2024</t>
  </si>
  <si>
    <t>№309/2015</t>
  </si>
  <si>
    <t>Ежики мясные с рисом п/ф в соусе для запекания</t>
  </si>
  <si>
    <t>яблоки</t>
  </si>
  <si>
    <t>ТТК2693 от 14.09.2023</t>
  </si>
  <si>
    <t>№338/2015</t>
  </si>
  <si>
    <t>Чай с сахаром, лимоном</t>
  </si>
  <si>
    <t>Каша рисовая вязкая</t>
  </si>
  <si>
    <t xml:space="preserve">Овощи натуральные соленые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</si>
</sst>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wrapText="1"/>
      <protection locked="0"/>
    </xf>
    <xf numFmtId="0" fontId="2" fillId="2" borderId="28" xfId="0" applyFont="1" applyFill="1" applyBorder="1" applyAlignment="1" applyProtection="1">
      <alignment horizontal="center" wrapText="1"/>
      <protection locked="0"/>
    </xf>
    <xf numFmtId="0" fontId="2" fillId="2" borderId="29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6"/>
  <sheetViews>
    <sheetView tabSelected="1" workbookViewId="0">
      <pane xSplit="4" ySplit="5" topLeftCell="E522" activePane="bottomRight" state="frozen"/>
      <selection pane="topRight" activeCell="E1" sqref="E1"/>
      <selection pane="bottomLeft" activeCell="A6" sqref="A6"/>
      <selection pane="bottomRight" activeCell="L522" sqref="L5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25">
      <c r="A1" s="1" t="s">
        <v>7</v>
      </c>
      <c r="C1" s="64" t="s">
        <v>46</v>
      </c>
      <c r="D1" s="65"/>
      <c r="E1" s="66"/>
      <c r="F1" s="13" t="s">
        <v>16</v>
      </c>
      <c r="G1" s="2" t="s">
        <v>17</v>
      </c>
      <c r="H1" s="67" t="s">
        <v>89</v>
      </c>
      <c r="I1" s="67"/>
      <c r="J1" s="67"/>
      <c r="K1" s="67"/>
    </row>
    <row r="2" spans="1:12" ht="17.399999999999999" x14ac:dyDescent="0.25">
      <c r="A2" s="43" t="s">
        <v>6</v>
      </c>
      <c r="C2" s="2"/>
      <c r="G2" s="2" t="s">
        <v>18</v>
      </c>
      <c r="H2" s="67" t="s">
        <v>90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/>
      <c r="E6" s="47"/>
      <c r="F6" s="47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 t="s">
        <v>21</v>
      </c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27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47</v>
      </c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 t="s">
        <v>121</v>
      </c>
      <c r="F20" s="51">
        <v>90</v>
      </c>
      <c r="G20" s="51">
        <v>12.683</v>
      </c>
      <c r="H20" s="51">
        <v>13.909000000000001</v>
      </c>
      <c r="I20" s="51">
        <v>10.984999999999999</v>
      </c>
      <c r="J20" s="51">
        <v>220</v>
      </c>
      <c r="K20" s="52" t="s">
        <v>119</v>
      </c>
      <c r="L20" s="51"/>
    </row>
    <row r="21" spans="1:12" ht="14.4" x14ac:dyDescent="0.3">
      <c r="A21" s="25"/>
      <c r="B21" s="16"/>
      <c r="C21" s="11"/>
      <c r="D21" s="7" t="s">
        <v>30</v>
      </c>
      <c r="E21" s="50" t="s">
        <v>115</v>
      </c>
      <c r="F21" s="51">
        <v>150</v>
      </c>
      <c r="G21" s="51">
        <v>3.4620000000000002</v>
      </c>
      <c r="H21" s="51">
        <v>4.6340000000000003</v>
      </c>
      <c r="I21" s="51">
        <v>21.786000000000001</v>
      </c>
      <c r="J21" s="51">
        <v>143</v>
      </c>
      <c r="K21" s="52" t="s">
        <v>101</v>
      </c>
      <c r="L21" s="51"/>
    </row>
    <row r="22" spans="1:12" ht="14.4" x14ac:dyDescent="0.3">
      <c r="A22" s="25"/>
      <c r="B22" s="16"/>
      <c r="C22" s="11"/>
      <c r="D22" s="7" t="s">
        <v>31</v>
      </c>
      <c r="E22" s="50" t="s">
        <v>91</v>
      </c>
      <c r="F22" s="51">
        <v>208</v>
      </c>
      <c r="G22" s="51">
        <v>2.1000000000000001E-2</v>
      </c>
      <c r="H22" s="51">
        <v>5.0000000000000001E-3</v>
      </c>
      <c r="I22" s="51">
        <v>7.9889999999999999</v>
      </c>
      <c r="J22" s="51">
        <v>32</v>
      </c>
      <c r="K22" s="52" t="s">
        <v>80</v>
      </c>
      <c r="L22" s="51"/>
    </row>
    <row r="23" spans="1:12" ht="14.4" x14ac:dyDescent="0.3">
      <c r="A23" s="25"/>
      <c r="B23" s="16"/>
      <c r="C23" s="11"/>
      <c r="D23" s="7" t="s">
        <v>32</v>
      </c>
      <c r="E23" s="50" t="s">
        <v>81</v>
      </c>
      <c r="F23" s="51">
        <v>20</v>
      </c>
      <c r="G23" s="51">
        <v>1.52</v>
      </c>
      <c r="H23" s="51">
        <v>0.16</v>
      </c>
      <c r="I23" s="51">
        <v>9.84</v>
      </c>
      <c r="J23" s="51">
        <v>44</v>
      </c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 t="s">
        <v>82</v>
      </c>
      <c r="F24" s="51">
        <v>20</v>
      </c>
      <c r="G24" s="51">
        <v>1</v>
      </c>
      <c r="H24" s="51">
        <v>0.2</v>
      </c>
      <c r="I24" s="51">
        <v>9</v>
      </c>
      <c r="J24" s="51">
        <v>47</v>
      </c>
      <c r="K24" s="52"/>
      <c r="L24" s="51"/>
    </row>
    <row r="25" spans="1:12" ht="14.4" x14ac:dyDescent="0.3">
      <c r="A25" s="25"/>
      <c r="B25" s="16"/>
      <c r="C25" s="11"/>
      <c r="D25" s="6" t="s">
        <v>47</v>
      </c>
      <c r="E25" s="50" t="s">
        <v>107</v>
      </c>
      <c r="F25" s="51">
        <v>90</v>
      </c>
      <c r="G25" s="51">
        <v>0.36</v>
      </c>
      <c r="H25" s="51">
        <v>0.36</v>
      </c>
      <c r="I25" s="51">
        <v>8.82</v>
      </c>
      <c r="J25" s="51">
        <v>42</v>
      </c>
      <c r="K25" s="52" t="s">
        <v>113</v>
      </c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/>
      <c r="G27" s="21">
        <v>19.045999999999999</v>
      </c>
      <c r="H27" s="21">
        <v>19.268000000000001</v>
      </c>
      <c r="I27" s="21">
        <v>66.42</v>
      </c>
      <c r="J27" s="21">
        <v>528</v>
      </c>
      <c r="K27" s="27"/>
      <c r="L27" s="21"/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1">SUM(G28:G31)</f>
        <v>0</v>
      </c>
      <c r="H32" s="21">
        <f t="shared" si="1"/>
        <v>0</v>
      </c>
      <c r="I32" s="21">
        <f t="shared" si="1"/>
        <v>0</v>
      </c>
      <c r="J32" s="21">
        <f t="shared" si="1"/>
        <v>0</v>
      </c>
      <c r="K32" s="27"/>
      <c r="L32" s="21"/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2">SUM(G33:G38)</f>
        <v>0</v>
      </c>
      <c r="H39" s="21">
        <f t="shared" si="2"/>
        <v>0</v>
      </c>
      <c r="I39" s="21">
        <f t="shared" si="2"/>
        <v>0</v>
      </c>
      <c r="J39" s="21">
        <f t="shared" si="2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3">SUM(G40:G45)</f>
        <v>0</v>
      </c>
      <c r="H46" s="21">
        <f t="shared" si="3"/>
        <v>0</v>
      </c>
      <c r="I46" s="21">
        <f t="shared" si="3"/>
        <v>0</v>
      </c>
      <c r="J46" s="21">
        <f t="shared" si="3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0</v>
      </c>
      <c r="G47" s="34">
        <v>19.045999999999999</v>
      </c>
      <c r="H47" s="34">
        <v>19.268000000000001</v>
      </c>
      <c r="I47" s="34">
        <v>68.42</v>
      </c>
      <c r="J47" s="34">
        <v>528</v>
      </c>
      <c r="K47" s="35"/>
      <c r="L47" s="34"/>
    </row>
    <row r="48" spans="1:12" ht="14.4" x14ac:dyDescent="0.3">
      <c r="A48" s="15">
        <v>1</v>
      </c>
      <c r="B48" s="16">
        <v>2</v>
      </c>
      <c r="C48" s="24" t="s">
        <v>20</v>
      </c>
      <c r="D48" s="5"/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27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47</v>
      </c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/>
      <c r="G55" s="21"/>
      <c r="H55" s="21"/>
      <c r="I55" s="21"/>
      <c r="J55" s="21"/>
      <c r="K55" s="27"/>
      <c r="L55" s="21"/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4">SUM(G56:G58)</f>
        <v>0</v>
      </c>
      <c r="H59" s="21">
        <f t="shared" ref="H59" si="5">SUM(H56:H58)</f>
        <v>0</v>
      </c>
      <c r="I59" s="21">
        <f t="shared" ref="I59" si="6">SUM(I56:I58)</f>
        <v>0</v>
      </c>
      <c r="J59" s="21">
        <f t="shared" ref="J59" si="7">SUM(J56:J58)</f>
        <v>0</v>
      </c>
      <c r="K59" s="27"/>
      <c r="L59" s="21">
        <f t="shared" ref="L59" ca="1" si="8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83</v>
      </c>
      <c r="F60" s="51">
        <v>60</v>
      </c>
      <c r="G60" s="51">
        <v>0.93100000000000005</v>
      </c>
      <c r="H60" s="51">
        <v>3.0510000000000002</v>
      </c>
      <c r="I60" s="51">
        <v>5.6449999999999996</v>
      </c>
      <c r="J60" s="51">
        <v>54</v>
      </c>
      <c r="K60" s="52" t="s">
        <v>108</v>
      </c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 t="s">
        <v>109</v>
      </c>
      <c r="F62" s="51">
        <v>200</v>
      </c>
      <c r="G62" s="51">
        <v>12.89</v>
      </c>
      <c r="H62" s="51">
        <v>15.91</v>
      </c>
      <c r="I62" s="51">
        <v>35.79</v>
      </c>
      <c r="J62" s="51">
        <v>341</v>
      </c>
      <c r="K62" s="52" t="s">
        <v>64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 t="s">
        <v>91</v>
      </c>
      <c r="F64" s="51">
        <v>208</v>
      </c>
      <c r="G64" s="51">
        <v>2.1000000000000001E-2</v>
      </c>
      <c r="H64" s="51">
        <v>5.0000000000000001E-3</v>
      </c>
      <c r="I64" s="51">
        <v>7.9980000000000002</v>
      </c>
      <c r="J64" s="51">
        <v>32</v>
      </c>
      <c r="K64" s="52" t="s">
        <v>80</v>
      </c>
      <c r="L64" s="51"/>
    </row>
    <row r="65" spans="1:12" ht="14.4" x14ac:dyDescent="0.3">
      <c r="A65" s="15"/>
      <c r="B65" s="16"/>
      <c r="C65" s="11"/>
      <c r="D65" s="7" t="s">
        <v>32</v>
      </c>
      <c r="E65" s="50" t="s">
        <v>81</v>
      </c>
      <c r="F65" s="51">
        <v>20</v>
      </c>
      <c r="G65" s="51">
        <v>1.52</v>
      </c>
      <c r="H65" s="51">
        <v>0.16</v>
      </c>
      <c r="I65" s="51">
        <v>9</v>
      </c>
      <c r="J65" s="51">
        <v>47</v>
      </c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 t="s">
        <v>84</v>
      </c>
      <c r="F66" s="51">
        <v>20</v>
      </c>
      <c r="G66" s="51">
        <v>1</v>
      </c>
      <c r="H66" s="51">
        <v>0.2</v>
      </c>
      <c r="I66" s="51">
        <v>9</v>
      </c>
      <c r="J66" s="51">
        <v>44</v>
      </c>
      <c r="K66" s="52"/>
      <c r="L66" s="51"/>
    </row>
    <row r="67" spans="1:12" ht="14.4" x14ac:dyDescent="0.3">
      <c r="A67" s="15"/>
      <c r="B67" s="16"/>
      <c r="C67" s="11"/>
      <c r="D67" s="6" t="s">
        <v>47</v>
      </c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/>
      <c r="G69" s="21">
        <v>16.361999999999998</v>
      </c>
      <c r="H69" s="21">
        <v>19.326000000000001</v>
      </c>
      <c r="I69" s="21">
        <v>68.263999999999996</v>
      </c>
      <c r="J69" s="21">
        <v>518</v>
      </c>
      <c r="K69" s="27"/>
      <c r="L69" s="21"/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9">SUM(G70:G73)</f>
        <v>0</v>
      </c>
      <c r="H74" s="21">
        <f t="shared" ref="H74" si="10">SUM(H70:H73)</f>
        <v>0</v>
      </c>
      <c r="I74" s="21">
        <f t="shared" ref="I74" si="11">SUM(I70:I73)</f>
        <v>0</v>
      </c>
      <c r="J74" s="21">
        <f t="shared" ref="J74" si="12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3">SUM(G75:G80)</f>
        <v>0</v>
      </c>
      <c r="H81" s="21">
        <f t="shared" ref="H81" si="14">SUM(H75:H80)</f>
        <v>0</v>
      </c>
      <c r="I81" s="21">
        <f t="shared" ref="I81" si="15">SUM(I75:I80)</f>
        <v>0</v>
      </c>
      <c r="J81" s="21">
        <f t="shared" ref="J81" si="16">SUM(J75:J80)</f>
        <v>0</v>
      </c>
      <c r="K81" s="27"/>
      <c r="L81" s="21">
        <f t="shared" ref="L81" ca="1" si="17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18">SUM(G82:G87)</f>
        <v>0</v>
      </c>
      <c r="H88" s="21">
        <f t="shared" ref="H88" si="19">SUM(H82:H87)</f>
        <v>0</v>
      </c>
      <c r="I88" s="21">
        <f t="shared" ref="I88" si="20">SUM(I82:I87)</f>
        <v>0</v>
      </c>
      <c r="J88" s="21">
        <f t="shared" ref="J88" si="21">SUM(J82:J87)</f>
        <v>0</v>
      </c>
      <c r="K88" s="27"/>
      <c r="L88" s="21">
        <f t="shared" ref="L88" ca="1" si="22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0</v>
      </c>
      <c r="G89" s="34">
        <v>16.361999999999998</v>
      </c>
      <c r="H89" s="34">
        <v>19.326000000000001</v>
      </c>
      <c r="I89" s="34">
        <v>68.263999999999996</v>
      </c>
      <c r="J89" s="34">
        <f t="shared" ref="J89" si="23">J55+J59+J69+J74+J81+J88</f>
        <v>518</v>
      </c>
      <c r="K89" s="35"/>
      <c r="L89" s="34"/>
    </row>
    <row r="90" spans="1:12" ht="14.4" x14ac:dyDescent="0.3">
      <c r="A90" s="22">
        <v>1</v>
      </c>
      <c r="B90" s="23">
        <v>3</v>
      </c>
      <c r="C90" s="24" t="s">
        <v>20</v>
      </c>
      <c r="D90" s="5"/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 t="s">
        <v>21</v>
      </c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27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/>
      <c r="G97" s="21"/>
      <c r="H97" s="21"/>
      <c r="I97" s="21"/>
      <c r="J97" s="21"/>
      <c r="K97" s="27"/>
      <c r="L97" s="21"/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24">SUM(G98:G100)</f>
        <v>0</v>
      </c>
      <c r="H101" s="21">
        <f t="shared" ref="H101" si="25">SUM(H98:H100)</f>
        <v>0</v>
      </c>
      <c r="I101" s="21">
        <f t="shared" ref="I101" si="26">SUM(I98:I100)</f>
        <v>0</v>
      </c>
      <c r="J101" s="21">
        <f t="shared" ref="J101" si="27">SUM(J98:J100)</f>
        <v>0</v>
      </c>
      <c r="K101" s="27"/>
      <c r="L101" s="21">
        <f t="shared" ref="L101" ca="1" si="28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 t="s">
        <v>94</v>
      </c>
      <c r="F104" s="51">
        <v>90</v>
      </c>
      <c r="G104" s="51">
        <v>11.103</v>
      </c>
      <c r="H104" s="51">
        <v>1.1080000000000001</v>
      </c>
      <c r="I104" s="51">
        <v>11.093</v>
      </c>
      <c r="J104" s="51">
        <v>176</v>
      </c>
      <c r="K104" s="52" t="s">
        <v>72</v>
      </c>
      <c r="L104" s="51"/>
    </row>
    <row r="105" spans="1:12" ht="26.4" x14ac:dyDescent="0.3">
      <c r="A105" s="25"/>
      <c r="B105" s="16"/>
      <c r="C105" s="11"/>
      <c r="D105" s="7" t="s">
        <v>30</v>
      </c>
      <c r="E105" s="50" t="s">
        <v>95</v>
      </c>
      <c r="F105" s="51">
        <v>150</v>
      </c>
      <c r="G105" s="51">
        <v>5.0439999999999996</v>
      </c>
      <c r="H105" s="51">
        <v>3.0680000000000001</v>
      </c>
      <c r="I105" s="51">
        <v>35.905999999999999</v>
      </c>
      <c r="J105" s="51">
        <v>191</v>
      </c>
      <c r="K105" s="52" t="s">
        <v>120</v>
      </c>
      <c r="L105" s="51"/>
    </row>
    <row r="106" spans="1:12" ht="52.8" x14ac:dyDescent="0.3">
      <c r="A106" s="25"/>
      <c r="B106" s="16"/>
      <c r="C106" s="11"/>
      <c r="D106" s="7" t="s">
        <v>31</v>
      </c>
      <c r="E106" s="50" t="s">
        <v>63</v>
      </c>
      <c r="F106" s="51">
        <v>200</v>
      </c>
      <c r="G106" s="51">
        <v>0.02</v>
      </c>
      <c r="H106" s="51">
        <v>0</v>
      </c>
      <c r="I106" s="51">
        <v>7.99</v>
      </c>
      <c r="J106" s="51">
        <v>32</v>
      </c>
      <c r="K106" s="52" t="s">
        <v>123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85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 t="s">
        <v>82</v>
      </c>
      <c r="F108" s="51">
        <v>20</v>
      </c>
      <c r="G108" s="51">
        <v>1</v>
      </c>
      <c r="H108" s="51">
        <v>0.2</v>
      </c>
      <c r="I108" s="51">
        <v>9</v>
      </c>
      <c r="J108" s="51">
        <v>44</v>
      </c>
      <c r="K108" s="52"/>
      <c r="L108" s="51"/>
    </row>
    <row r="109" spans="1:12" ht="14.4" x14ac:dyDescent="0.3">
      <c r="A109" s="25"/>
      <c r="B109" s="16"/>
      <c r="C109" s="11"/>
      <c r="D109" s="6" t="s">
        <v>24</v>
      </c>
      <c r="E109" s="50" t="s">
        <v>122</v>
      </c>
      <c r="F109" s="51">
        <v>90</v>
      </c>
      <c r="G109" s="51">
        <v>0.36</v>
      </c>
      <c r="H109" s="51">
        <v>0.36</v>
      </c>
      <c r="I109" s="51">
        <v>8.82</v>
      </c>
      <c r="J109" s="51">
        <v>42</v>
      </c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/>
      <c r="G111" s="21">
        <v>19.047000000000001</v>
      </c>
      <c r="H111" s="21">
        <v>15.896000000000001</v>
      </c>
      <c r="I111" s="21">
        <v>82.649000000000001</v>
      </c>
      <c r="J111" s="21">
        <v>532</v>
      </c>
      <c r="K111" s="27"/>
      <c r="L111" s="21"/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29">SUM(G112:G115)</f>
        <v>0</v>
      </c>
      <c r="H116" s="21">
        <f t="shared" ref="H116" si="30">SUM(H112:H115)</f>
        <v>0</v>
      </c>
      <c r="I116" s="21">
        <f t="shared" ref="I116" si="31">SUM(I112:I115)</f>
        <v>0</v>
      </c>
      <c r="J116" s="21">
        <f t="shared" ref="J116" si="3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33">SUM(G117:G122)</f>
        <v>0</v>
      </c>
      <c r="H123" s="21">
        <f t="shared" ref="H123" si="34">SUM(H117:H122)</f>
        <v>0</v>
      </c>
      <c r="I123" s="21">
        <f t="shared" ref="I123" si="35">SUM(I117:I122)</f>
        <v>0</v>
      </c>
      <c r="J123" s="21">
        <f t="shared" ref="J123" si="36">SUM(J117:J122)</f>
        <v>0</v>
      </c>
      <c r="K123" s="27"/>
      <c r="L123" s="21">
        <f t="shared" ref="L123" ca="1" si="37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38">SUM(G124:G129)</f>
        <v>0</v>
      </c>
      <c r="H130" s="21">
        <f t="shared" ref="H130" si="39">SUM(H124:H129)</f>
        <v>0</v>
      </c>
      <c r="I130" s="21">
        <f t="shared" ref="I130" si="40">SUM(I124:I129)</f>
        <v>0</v>
      </c>
      <c r="J130" s="21">
        <f t="shared" ref="J130" si="41">SUM(J124:J129)</f>
        <v>0</v>
      </c>
      <c r="K130" s="27"/>
      <c r="L130" s="21">
        <f t="shared" ref="L130" ca="1" si="42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2" t="s">
        <v>4</v>
      </c>
      <c r="D131" s="63"/>
      <c r="E131" s="33"/>
      <c r="F131" s="34"/>
      <c r="G131" s="34">
        <v>19.047000000000001</v>
      </c>
      <c r="H131" s="34">
        <v>15.896000000000001</v>
      </c>
      <c r="I131" s="34">
        <v>82.649000000000001</v>
      </c>
      <c r="J131" s="34">
        <v>532</v>
      </c>
      <c r="K131" s="35"/>
      <c r="L131" s="34"/>
    </row>
    <row r="132" spans="1:12" ht="14.4" x14ac:dyDescent="0.3">
      <c r="A132" s="22">
        <v>1</v>
      </c>
      <c r="B132" s="23">
        <v>4</v>
      </c>
      <c r="C132" s="24" t="s">
        <v>20</v>
      </c>
      <c r="D132" s="5"/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27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47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/>
      <c r="G139" s="21"/>
      <c r="H139" s="21"/>
      <c r="I139" s="21"/>
      <c r="J139" s="21"/>
      <c r="K139" s="27"/>
      <c r="L139" s="21"/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43">SUM(G140:G142)</f>
        <v>0</v>
      </c>
      <c r="H143" s="21">
        <f t="shared" ref="H143" si="44">SUM(H140:H142)</f>
        <v>0</v>
      </c>
      <c r="I143" s="21">
        <f t="shared" ref="I143" si="45">SUM(I140:I142)</f>
        <v>0</v>
      </c>
      <c r="J143" s="21">
        <f t="shared" ref="J143" si="46">SUM(J140:J142)</f>
        <v>0</v>
      </c>
      <c r="K143" s="27"/>
      <c r="L143" s="21">
        <f t="shared" ref="L143" ca="1" si="47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110</v>
      </c>
      <c r="F144" s="51">
        <v>60</v>
      </c>
      <c r="G144" s="51">
        <v>2.06</v>
      </c>
      <c r="H144" s="51">
        <v>0.12</v>
      </c>
      <c r="I144" s="51">
        <v>2.2799999999999998</v>
      </c>
      <c r="J144" s="51">
        <v>14</v>
      </c>
      <c r="K144" s="52" t="s">
        <v>48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26.4" x14ac:dyDescent="0.3">
      <c r="A146" s="25"/>
      <c r="B146" s="16"/>
      <c r="C146" s="11"/>
      <c r="D146" s="7" t="s">
        <v>29</v>
      </c>
      <c r="E146" s="50" t="s">
        <v>77</v>
      </c>
      <c r="F146" s="51">
        <v>200</v>
      </c>
      <c r="G146" s="51">
        <v>15.44</v>
      </c>
      <c r="H146" s="51">
        <v>19.29</v>
      </c>
      <c r="I146" s="51">
        <v>51.2</v>
      </c>
      <c r="J146" s="51">
        <v>430</v>
      </c>
      <c r="K146" s="52" t="s">
        <v>103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 t="s">
        <v>91</v>
      </c>
      <c r="F148" s="51">
        <v>208</v>
      </c>
      <c r="G148" s="51">
        <v>2.1000000000000001E-2</v>
      </c>
      <c r="H148" s="51">
        <v>5.0000000000000001E-3</v>
      </c>
      <c r="I148" s="51">
        <v>7.9889999999999999</v>
      </c>
      <c r="J148" s="51">
        <v>32</v>
      </c>
      <c r="K148" s="52" t="s">
        <v>80</v>
      </c>
      <c r="L148" s="51"/>
    </row>
    <row r="149" spans="1:12" ht="14.4" x14ac:dyDescent="0.3">
      <c r="A149" s="25"/>
      <c r="B149" s="16"/>
      <c r="C149" s="11"/>
      <c r="D149" s="7" t="s">
        <v>32</v>
      </c>
      <c r="E149" s="50" t="s">
        <v>81</v>
      </c>
      <c r="F149" s="51">
        <v>20</v>
      </c>
      <c r="G149" s="51">
        <v>1.52</v>
      </c>
      <c r="H149" s="51">
        <v>0.16</v>
      </c>
      <c r="I149" s="51">
        <v>9.84</v>
      </c>
      <c r="J149" s="51">
        <v>47</v>
      </c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 t="s">
        <v>82</v>
      </c>
      <c r="F150" s="51">
        <v>20</v>
      </c>
      <c r="G150" s="51">
        <v>1</v>
      </c>
      <c r="H150" s="51">
        <v>0.2</v>
      </c>
      <c r="I150" s="51">
        <v>9</v>
      </c>
      <c r="J150" s="51">
        <v>44</v>
      </c>
      <c r="K150" s="52"/>
      <c r="L150" s="51"/>
    </row>
    <row r="151" spans="1:12" ht="14.4" x14ac:dyDescent="0.3">
      <c r="A151" s="25"/>
      <c r="B151" s="16"/>
      <c r="C151" s="11"/>
      <c r="D151" s="6" t="s">
        <v>47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/>
      <c r="G153" s="21">
        <v>20.041</v>
      </c>
      <c r="H153" s="21">
        <v>19.774999999999999</v>
      </c>
      <c r="I153" s="21">
        <v>80.308999999999997</v>
      </c>
      <c r="J153" s="21">
        <v>567</v>
      </c>
      <c r="K153" s="27"/>
      <c r="L153" s="21"/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48">SUM(G154:G157)</f>
        <v>0</v>
      </c>
      <c r="H158" s="21">
        <f t="shared" ref="H158" si="49">SUM(H154:H157)</f>
        <v>0</v>
      </c>
      <c r="I158" s="21">
        <f t="shared" ref="I158" si="50">SUM(I154:I157)</f>
        <v>0</v>
      </c>
      <c r="J158" s="21">
        <f t="shared" ref="J158" si="51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52">SUM(G159:G164)</f>
        <v>0</v>
      </c>
      <c r="H165" s="21">
        <f t="shared" ref="H165" si="53">SUM(H159:H164)</f>
        <v>0</v>
      </c>
      <c r="I165" s="21">
        <f t="shared" ref="I165" si="54">SUM(I159:I164)</f>
        <v>0</v>
      </c>
      <c r="J165" s="21">
        <f t="shared" ref="J165" si="55">SUM(J159:J164)</f>
        <v>0</v>
      </c>
      <c r="K165" s="27"/>
      <c r="L165" s="21">
        <f t="shared" ref="L165" ca="1" si="56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57">SUM(G166:G171)</f>
        <v>0</v>
      </c>
      <c r="H172" s="21">
        <f t="shared" ref="H172" si="58">SUM(H166:H171)</f>
        <v>0</v>
      </c>
      <c r="I172" s="21">
        <f t="shared" ref="I172" si="59">SUM(I166:I171)</f>
        <v>0</v>
      </c>
      <c r="J172" s="21">
        <f t="shared" ref="J172" si="60">SUM(J166:J171)</f>
        <v>0</v>
      </c>
      <c r="K172" s="27"/>
      <c r="L172" s="21">
        <f t="shared" ref="L172" ca="1" si="61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2" t="s">
        <v>4</v>
      </c>
      <c r="D173" s="63"/>
      <c r="E173" s="33"/>
      <c r="F173" s="34"/>
      <c r="G173" s="34">
        <f t="shared" ref="G173" si="62">G139+G143+G153+G158+G165+G172</f>
        <v>20.041</v>
      </c>
      <c r="H173" s="34">
        <f t="shared" ref="H173" si="63">H139+H143+H153+H158+H165+H172</f>
        <v>19.774999999999999</v>
      </c>
      <c r="I173" s="34">
        <f t="shared" ref="I173" si="64">I139+I143+I153+I158+I165+I172</f>
        <v>80.308999999999997</v>
      </c>
      <c r="J173" s="34">
        <f t="shared" ref="J173" si="65">J139+J143+J153+J158+J165+J172</f>
        <v>567</v>
      </c>
      <c r="K173" s="35"/>
      <c r="L173" s="34"/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27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24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/>
      <c r="G181" s="21"/>
      <c r="H181" s="21"/>
      <c r="I181" s="21"/>
      <c r="J181" s="21"/>
      <c r="K181" s="27"/>
      <c r="L181" s="21"/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66">SUM(G182:G184)</f>
        <v>0</v>
      </c>
      <c r="H185" s="21">
        <f t="shared" ref="H185" si="67">SUM(H182:H184)</f>
        <v>0</v>
      </c>
      <c r="I185" s="21">
        <f t="shared" ref="I185" si="68">SUM(I182:I184)</f>
        <v>0</v>
      </c>
      <c r="J185" s="21">
        <f t="shared" ref="J185" si="69">SUM(J182:J184)</f>
        <v>0</v>
      </c>
      <c r="K185" s="27"/>
      <c r="L185" s="21">
        <f t="shared" ref="L185" ca="1" si="7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111</v>
      </c>
      <c r="F186" s="51">
        <v>60</v>
      </c>
      <c r="G186" s="51">
        <v>0.42</v>
      </c>
      <c r="H186" s="51">
        <v>0.06</v>
      </c>
      <c r="I186" s="51">
        <v>1.1399999999999999</v>
      </c>
      <c r="J186" s="51">
        <v>7</v>
      </c>
      <c r="K186" s="52" t="s">
        <v>112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39.6" x14ac:dyDescent="0.3">
      <c r="A188" s="25"/>
      <c r="B188" s="16"/>
      <c r="C188" s="11"/>
      <c r="D188" s="7" t="s">
        <v>29</v>
      </c>
      <c r="E188" s="50" t="s">
        <v>96</v>
      </c>
      <c r="F188" s="51">
        <v>90</v>
      </c>
      <c r="G188" s="51">
        <v>12.06</v>
      </c>
      <c r="H188" s="51">
        <v>15.12</v>
      </c>
      <c r="I188" s="51">
        <v>15.92</v>
      </c>
      <c r="J188" s="51">
        <v>238</v>
      </c>
      <c r="K188" s="52" t="s">
        <v>104</v>
      </c>
      <c r="L188" s="51"/>
    </row>
    <row r="189" spans="1:12" ht="26.4" x14ac:dyDescent="0.3">
      <c r="A189" s="25"/>
      <c r="B189" s="16"/>
      <c r="C189" s="11"/>
      <c r="D189" s="7" t="s">
        <v>30</v>
      </c>
      <c r="E189" s="50" t="s">
        <v>86</v>
      </c>
      <c r="F189" s="51">
        <v>150</v>
      </c>
      <c r="G189" s="51">
        <v>3.4369999999999998</v>
      </c>
      <c r="H189" s="51">
        <v>4.556</v>
      </c>
      <c r="I189" s="51">
        <v>21.451000000000001</v>
      </c>
      <c r="J189" s="51">
        <v>144</v>
      </c>
      <c r="K189" s="52" t="s">
        <v>74</v>
      </c>
      <c r="L189" s="51"/>
    </row>
    <row r="190" spans="1:12" ht="14.4" x14ac:dyDescent="0.3">
      <c r="A190" s="25"/>
      <c r="B190" s="16"/>
      <c r="C190" s="11"/>
      <c r="D190" s="7" t="s">
        <v>31</v>
      </c>
      <c r="E190" s="50" t="s">
        <v>102</v>
      </c>
      <c r="F190" s="51">
        <v>200</v>
      </c>
      <c r="G190" s="51">
        <v>0.08</v>
      </c>
      <c r="H190" s="51">
        <v>0.08</v>
      </c>
      <c r="I190" s="51">
        <v>11.94</v>
      </c>
      <c r="J190" s="51">
        <v>49</v>
      </c>
      <c r="K190" s="52" t="s">
        <v>49</v>
      </c>
      <c r="L190" s="51"/>
    </row>
    <row r="191" spans="1:12" ht="14.4" x14ac:dyDescent="0.3">
      <c r="A191" s="25"/>
      <c r="B191" s="16"/>
      <c r="C191" s="11"/>
      <c r="D191" s="7" t="s">
        <v>32</v>
      </c>
      <c r="E191" s="50" t="s">
        <v>87</v>
      </c>
      <c r="F191" s="51">
        <v>20</v>
      </c>
      <c r="G191" s="51">
        <v>1.52</v>
      </c>
      <c r="H191" s="51">
        <v>0.16</v>
      </c>
      <c r="I191" s="51">
        <v>9.84</v>
      </c>
      <c r="J191" s="51">
        <v>47</v>
      </c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 t="s">
        <v>82</v>
      </c>
      <c r="F192" s="51">
        <v>20</v>
      </c>
      <c r="G192" s="51">
        <v>1</v>
      </c>
      <c r="H192" s="51">
        <v>20</v>
      </c>
      <c r="I192" s="51">
        <v>9</v>
      </c>
      <c r="J192" s="51">
        <v>44</v>
      </c>
      <c r="K192" s="52"/>
      <c r="L192" s="51"/>
    </row>
    <row r="193" spans="1:12" ht="14.4" x14ac:dyDescent="0.3">
      <c r="A193" s="25"/>
      <c r="B193" s="16"/>
      <c r="C193" s="11"/>
      <c r="D193" s="6" t="s">
        <v>24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/>
      <c r="G195" s="21">
        <v>18.417000000000002</v>
      </c>
      <c r="H195" s="21">
        <v>20.175999999999998</v>
      </c>
      <c r="I195" s="21">
        <v>70.290999999999997</v>
      </c>
      <c r="J195" s="21">
        <v>529</v>
      </c>
      <c r="K195" s="27"/>
      <c r="L195" s="21"/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71">SUM(G196:G199)</f>
        <v>0</v>
      </c>
      <c r="H200" s="21">
        <f t="shared" ref="H200" si="72">SUM(H196:H199)</f>
        <v>0</v>
      </c>
      <c r="I200" s="21">
        <f t="shared" ref="I200" si="73">SUM(I196:I199)</f>
        <v>0</v>
      </c>
      <c r="J200" s="21">
        <f t="shared" ref="J200" si="74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75">SUM(G201:G206)</f>
        <v>0</v>
      </c>
      <c r="H207" s="21">
        <f t="shared" ref="H207" si="76">SUM(H201:H206)</f>
        <v>0</v>
      </c>
      <c r="I207" s="21">
        <f t="shared" ref="I207" si="77">SUM(I201:I206)</f>
        <v>0</v>
      </c>
      <c r="J207" s="21">
        <f t="shared" ref="J207" si="78">SUM(J201:J206)</f>
        <v>0</v>
      </c>
      <c r="K207" s="27"/>
      <c r="L207" s="21">
        <f t="shared" ref="L207" ca="1" si="79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80">SUM(G208:G213)</f>
        <v>0</v>
      </c>
      <c r="H214" s="21">
        <f t="shared" ref="H214" si="81">SUM(H208:H213)</f>
        <v>0</v>
      </c>
      <c r="I214" s="21">
        <f t="shared" ref="I214" si="82">SUM(I208:I213)</f>
        <v>0</v>
      </c>
      <c r="J214" s="21">
        <f t="shared" ref="J214" si="83">SUM(J208:J213)</f>
        <v>0</v>
      </c>
      <c r="K214" s="27"/>
      <c r="L214" s="21">
        <f t="shared" ref="L214" ca="1" si="84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2" t="s">
        <v>4</v>
      </c>
      <c r="D215" s="63"/>
      <c r="E215" s="33"/>
      <c r="F215" s="34">
        <f>F181+F185+F195+F200+F207+F214</f>
        <v>0</v>
      </c>
      <c r="G215" s="34">
        <v>18.516999999999999</v>
      </c>
      <c r="H215" s="34">
        <v>20.175999999999998</v>
      </c>
      <c r="I215" s="34">
        <v>70.290999999999997</v>
      </c>
      <c r="J215" s="34">
        <v>529</v>
      </c>
      <c r="K215" s="35"/>
      <c r="L215" s="34"/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27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 t="s">
        <v>47</v>
      </c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 t="s">
        <v>47</v>
      </c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/>
      <c r="G223" s="21"/>
      <c r="H223" s="21"/>
      <c r="I223" s="21"/>
      <c r="J223" s="21"/>
      <c r="K223" s="27"/>
      <c r="L223" s="21"/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85">SUM(G224:G226)</f>
        <v>0</v>
      </c>
      <c r="H227" s="21">
        <f t="shared" ref="H227" si="86">SUM(H224:H226)</f>
        <v>0</v>
      </c>
      <c r="I227" s="21">
        <f t="shared" ref="I227" si="87">SUM(I224:I226)</f>
        <v>0</v>
      </c>
      <c r="J227" s="21">
        <f t="shared" ref="J227" si="88">SUM(J224:J226)</f>
        <v>0</v>
      </c>
      <c r="K227" s="27"/>
      <c r="L227" s="21">
        <f t="shared" ref="L227" ca="1" si="89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 t="s">
        <v>105</v>
      </c>
      <c r="F230" s="51">
        <v>155</v>
      </c>
      <c r="G230" s="51">
        <v>17.047000000000001</v>
      </c>
      <c r="H230" s="51">
        <v>15.236000000000001</v>
      </c>
      <c r="I230" s="51">
        <v>36.838000000000001</v>
      </c>
      <c r="J230" s="51">
        <v>344</v>
      </c>
      <c r="K230" s="52" t="s">
        <v>88</v>
      </c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 t="s">
        <v>125</v>
      </c>
      <c r="F232" s="51">
        <v>213</v>
      </c>
      <c r="G232" s="51">
        <v>6.6000000000000003E-2</v>
      </c>
      <c r="H232" s="51">
        <v>0.01</v>
      </c>
      <c r="I232" s="51">
        <v>8.1389999999999993</v>
      </c>
      <c r="J232" s="51">
        <v>34</v>
      </c>
      <c r="K232" s="52" t="s">
        <v>80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 t="s">
        <v>81</v>
      </c>
      <c r="F233" s="51">
        <v>20</v>
      </c>
      <c r="G233" s="51">
        <v>1.52</v>
      </c>
      <c r="H233" s="51">
        <v>0.16</v>
      </c>
      <c r="I233" s="51">
        <v>9.84</v>
      </c>
      <c r="J233" s="51">
        <v>47</v>
      </c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 t="s">
        <v>82</v>
      </c>
      <c r="F234" s="51">
        <v>22</v>
      </c>
      <c r="G234" s="51">
        <v>1.6719999999999999</v>
      </c>
      <c r="H234" s="51">
        <v>0.17599999999999999</v>
      </c>
      <c r="I234" s="51">
        <v>10.824</v>
      </c>
      <c r="J234" s="51">
        <v>52</v>
      </c>
      <c r="K234" s="52"/>
      <c r="L234" s="51"/>
    </row>
    <row r="235" spans="1:12" ht="26.4" x14ac:dyDescent="0.3">
      <c r="A235" s="25"/>
      <c r="B235" s="16"/>
      <c r="C235" s="11"/>
      <c r="D235" s="6" t="s">
        <v>24</v>
      </c>
      <c r="E235" s="50" t="s">
        <v>107</v>
      </c>
      <c r="F235" s="51">
        <v>90</v>
      </c>
      <c r="G235" s="51">
        <v>0.36</v>
      </c>
      <c r="H235" s="51">
        <v>0.36</v>
      </c>
      <c r="I235" s="51">
        <v>8.82</v>
      </c>
      <c r="J235" s="51">
        <v>42</v>
      </c>
      <c r="K235" s="52" t="s">
        <v>124</v>
      </c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/>
      <c r="G237" s="21">
        <v>20.145</v>
      </c>
      <c r="H237" s="21">
        <v>15.981999999999999</v>
      </c>
      <c r="I237" s="21">
        <v>73.620999999999995</v>
      </c>
      <c r="J237" s="21">
        <v>516</v>
      </c>
      <c r="K237" s="27"/>
      <c r="L237" s="21"/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90">SUM(G238:G241)</f>
        <v>0</v>
      </c>
      <c r="H242" s="21">
        <f t="shared" ref="H242" si="91">SUM(H238:H241)</f>
        <v>0</v>
      </c>
      <c r="I242" s="21">
        <f t="shared" ref="I242" si="92">SUM(I238:I241)</f>
        <v>0</v>
      </c>
      <c r="J242" s="21">
        <f t="shared" ref="J242" si="93">SUM(J238:J241)</f>
        <v>0</v>
      </c>
      <c r="K242" s="27"/>
      <c r="L242" s="21"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94">SUM(G243:G248)</f>
        <v>0</v>
      </c>
      <c r="H249" s="21">
        <f t="shared" ref="H249" si="95">SUM(H243:H248)</f>
        <v>0</v>
      </c>
      <c r="I249" s="21">
        <f t="shared" ref="I249" si="96">SUM(I243:I248)</f>
        <v>0</v>
      </c>
      <c r="J249" s="21">
        <f t="shared" ref="J249" si="97">SUM(J243:J248)</f>
        <v>0</v>
      </c>
      <c r="K249" s="27"/>
      <c r="L249" s="21">
        <f t="shared" ref="L249" ca="1" si="98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99">SUM(G250:G255)</f>
        <v>0</v>
      </c>
      <c r="H256" s="21">
        <f t="shared" ref="H256" si="100">SUM(H250:H255)</f>
        <v>0</v>
      </c>
      <c r="I256" s="21">
        <f t="shared" ref="I256" si="101">SUM(I250:I255)</f>
        <v>0</v>
      </c>
      <c r="J256" s="21">
        <f t="shared" ref="J256" si="102">SUM(J250:J255)</f>
        <v>0</v>
      </c>
      <c r="K256" s="27"/>
      <c r="L256" s="21">
        <f t="shared" ref="L256" ca="1" si="103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2" t="s">
        <v>4</v>
      </c>
      <c r="D257" s="63"/>
      <c r="E257" s="33"/>
      <c r="F257" s="34"/>
      <c r="G257" s="34">
        <v>20.145</v>
      </c>
      <c r="H257" s="34">
        <v>15.981999999999999</v>
      </c>
      <c r="I257" s="34">
        <v>73.620999999999995</v>
      </c>
      <c r="J257" s="34">
        <v>516</v>
      </c>
      <c r="K257" s="35"/>
      <c r="L257" s="34"/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04">SUM(G258:G264)</f>
        <v>0</v>
      </c>
      <c r="H265" s="21">
        <f t="shared" ref="H265" si="105">SUM(H258:H264)</f>
        <v>0</v>
      </c>
      <c r="I265" s="21">
        <f t="shared" ref="I265" si="106">SUM(I258:I264)</f>
        <v>0</v>
      </c>
      <c r="J265" s="21">
        <f t="shared" ref="J265" si="107">SUM(J258:J264)</f>
        <v>0</v>
      </c>
      <c r="K265" s="27"/>
      <c r="L265" s="21">
        <f t="shared" ref="L265" si="108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09">SUM(G266:G268)</f>
        <v>0</v>
      </c>
      <c r="H269" s="21">
        <f t="shared" ref="H269" si="110">SUM(H266:H268)</f>
        <v>0</v>
      </c>
      <c r="I269" s="21">
        <f t="shared" ref="I269" si="111">SUM(I266:I268)</f>
        <v>0</v>
      </c>
      <c r="J269" s="21">
        <f t="shared" ref="J269" si="112">SUM(J266:J268)</f>
        <v>0</v>
      </c>
      <c r="K269" s="27"/>
      <c r="L269" s="21">
        <f t="shared" ref="L269" ca="1" si="113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8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 t="s">
        <v>24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14">SUM(G270:G278)</f>
        <v>0</v>
      </c>
      <c r="H279" s="21">
        <f t="shared" ref="H279" si="115">SUM(H270:H278)</f>
        <v>0</v>
      </c>
      <c r="I279" s="21">
        <f t="shared" ref="I279" si="116">SUM(I270:I278)</f>
        <v>0</v>
      </c>
      <c r="J279" s="21">
        <f t="shared" ref="J279" si="117">SUM(J270:J278)</f>
        <v>0</v>
      </c>
      <c r="K279" s="27"/>
      <c r="L279" s="21"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18">SUM(G280:G283)</f>
        <v>0</v>
      </c>
      <c r="H284" s="21">
        <f t="shared" ref="H284" si="119">SUM(H280:H283)</f>
        <v>0</v>
      </c>
      <c r="I284" s="21">
        <f t="shared" ref="I284" si="120">SUM(I280:I283)</f>
        <v>0</v>
      </c>
      <c r="J284" s="21">
        <f t="shared" ref="J284" si="121">SUM(J280:J283)</f>
        <v>0</v>
      </c>
      <c r="K284" s="27"/>
      <c r="L284" s="21">
        <f t="shared" ref="L284" si="122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23">SUM(G285:G290)</f>
        <v>0</v>
      </c>
      <c r="H291" s="21">
        <f t="shared" ref="H291" si="124">SUM(H285:H290)</f>
        <v>0</v>
      </c>
      <c r="I291" s="21">
        <f t="shared" ref="I291" si="125">SUM(I285:I290)</f>
        <v>0</v>
      </c>
      <c r="J291" s="21">
        <f t="shared" ref="J291" si="126">SUM(J285:J290)</f>
        <v>0</v>
      </c>
      <c r="K291" s="27"/>
      <c r="L291" s="21">
        <f t="shared" ref="L291" ca="1" si="127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28">SUM(G292:G297)</f>
        <v>0</v>
      </c>
      <c r="H298" s="21">
        <f t="shared" ref="H298" si="129">SUM(H292:H297)</f>
        <v>0</v>
      </c>
      <c r="I298" s="21">
        <f t="shared" ref="I298" si="130">SUM(I292:I297)</f>
        <v>0</v>
      </c>
      <c r="J298" s="21">
        <f t="shared" ref="J298" si="131">SUM(J292:J297)</f>
        <v>0</v>
      </c>
      <c r="K298" s="27"/>
      <c r="L298" s="21">
        <f ca="1">SUM(L292:L552)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2" t="s">
        <v>4</v>
      </c>
      <c r="D299" s="63"/>
      <c r="E299" s="33"/>
      <c r="F299" s="34">
        <f>F265+F269+F279+F284+F291+F298</f>
        <v>0</v>
      </c>
      <c r="G299" s="34">
        <f t="shared" ref="G299" si="132">G265+G269+G279+G284+G291+G298</f>
        <v>0</v>
      </c>
      <c r="H299" s="34">
        <f t="shared" ref="H299" si="133">H265+H269+H279+H284+H291+H298</f>
        <v>0</v>
      </c>
      <c r="I299" s="34">
        <f t="shared" ref="I299" si="134">I265+I269+I279+I284+I291+I298</f>
        <v>0</v>
      </c>
      <c r="J299" s="34">
        <f t="shared" ref="J299" si="135">J265+J269+J279+J284+J291+J298</f>
        <v>0</v>
      </c>
      <c r="K299" s="35"/>
      <c r="L299" s="34">
        <f t="shared" ref="L299" ca="1" si="136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/>
      <c r="E300" s="47"/>
      <c r="F300" s="47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 t="s">
        <v>21</v>
      </c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27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 t="s">
        <v>47</v>
      </c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/>
      <c r="G307" s="21"/>
      <c r="H307" s="21"/>
      <c r="I307" s="21"/>
      <c r="J307" s="21"/>
      <c r="K307" s="27"/>
      <c r="L307" s="21"/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37">SUM(G308:G310)</f>
        <v>0</v>
      </c>
      <c r="H311" s="21">
        <f t="shared" si="137"/>
        <v>0</v>
      </c>
      <c r="I311" s="21">
        <f t="shared" si="137"/>
        <v>0</v>
      </c>
      <c r="J311" s="21">
        <f t="shared" si="137"/>
        <v>0</v>
      </c>
      <c r="K311" s="27"/>
      <c r="L311" s="21">
        <f ca="1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 t="s">
        <v>114</v>
      </c>
      <c r="F314" s="51">
        <v>90</v>
      </c>
      <c r="G314" s="51">
        <v>13.795</v>
      </c>
      <c r="H314" s="51">
        <v>14.749000000000001</v>
      </c>
      <c r="I314" s="51">
        <v>7.9960000000000004</v>
      </c>
      <c r="J314" s="51">
        <v>216</v>
      </c>
      <c r="K314" s="52" t="s">
        <v>72</v>
      </c>
      <c r="L314" s="51"/>
    </row>
    <row r="315" spans="1:12" ht="26.4" x14ac:dyDescent="0.3">
      <c r="A315" s="25"/>
      <c r="B315" s="16"/>
      <c r="C315" s="11"/>
      <c r="D315" s="7" t="s">
        <v>30</v>
      </c>
      <c r="E315" s="50" t="s">
        <v>126</v>
      </c>
      <c r="F315" s="51">
        <v>150</v>
      </c>
      <c r="G315" s="51">
        <v>2.3029999999999999</v>
      </c>
      <c r="H315" s="51">
        <v>4.1289999999999996</v>
      </c>
      <c r="I315" s="51">
        <v>23.943999999999999</v>
      </c>
      <c r="J315" s="51">
        <v>142</v>
      </c>
      <c r="K315" s="52" t="s">
        <v>59</v>
      </c>
      <c r="L315" s="51"/>
    </row>
    <row r="316" spans="1:12" ht="14.4" x14ac:dyDescent="0.3">
      <c r="A316" s="25"/>
      <c r="B316" s="16"/>
      <c r="C316" s="11"/>
      <c r="D316" s="7" t="s">
        <v>31</v>
      </c>
      <c r="E316" s="50" t="s">
        <v>97</v>
      </c>
      <c r="F316" s="51">
        <v>208</v>
      </c>
      <c r="G316" s="51">
        <v>2.1000000000000001E-2</v>
      </c>
      <c r="H316" s="51">
        <v>5.0000000000000001E-3</v>
      </c>
      <c r="I316" s="51">
        <v>7.9889999999999999</v>
      </c>
      <c r="J316" s="51">
        <v>32</v>
      </c>
      <c r="K316" s="52" t="s">
        <v>80</v>
      </c>
      <c r="L316" s="51"/>
    </row>
    <row r="317" spans="1:12" ht="14.4" x14ac:dyDescent="0.3">
      <c r="A317" s="25"/>
      <c r="B317" s="16"/>
      <c r="C317" s="11"/>
      <c r="D317" s="7" t="s">
        <v>32</v>
      </c>
      <c r="E317" s="50" t="s">
        <v>81</v>
      </c>
      <c r="F317" s="51">
        <v>20</v>
      </c>
      <c r="G317" s="51">
        <v>1.52</v>
      </c>
      <c r="H317" s="51">
        <v>0.16</v>
      </c>
      <c r="I317" s="51">
        <v>9.84</v>
      </c>
      <c r="J317" s="51">
        <v>47</v>
      </c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 t="s">
        <v>82</v>
      </c>
      <c r="F318" s="51">
        <v>20</v>
      </c>
      <c r="G318" s="51">
        <v>1</v>
      </c>
      <c r="H318" s="51">
        <v>0.2</v>
      </c>
      <c r="I318" s="51">
        <v>9</v>
      </c>
      <c r="J318" s="51">
        <v>44</v>
      </c>
      <c r="K318" s="52"/>
      <c r="L318" s="51"/>
    </row>
    <row r="319" spans="1:12" ht="26.4" x14ac:dyDescent="0.3">
      <c r="A319" s="25"/>
      <c r="B319" s="16"/>
      <c r="C319" s="11"/>
      <c r="D319" s="6" t="s">
        <v>24</v>
      </c>
      <c r="E319" s="50" t="s">
        <v>107</v>
      </c>
      <c r="F319" s="51">
        <v>90</v>
      </c>
      <c r="G319" s="51">
        <v>0.36</v>
      </c>
      <c r="H319" s="51">
        <v>0.36</v>
      </c>
      <c r="I319" s="51">
        <v>8.82</v>
      </c>
      <c r="J319" s="51">
        <v>42</v>
      </c>
      <c r="K319" s="52" t="s">
        <v>124</v>
      </c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/>
      <c r="G321" s="21">
        <v>18.998999999999999</v>
      </c>
      <c r="H321" s="21">
        <v>19.603000000000002</v>
      </c>
      <c r="I321" s="21">
        <v>67.588999999999999</v>
      </c>
      <c r="J321" s="21">
        <v>523</v>
      </c>
      <c r="K321" s="27"/>
      <c r="L321" s="21"/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38">SUM(G322:G325)</f>
        <v>0</v>
      </c>
      <c r="H326" s="21">
        <f t="shared" si="138"/>
        <v>0</v>
      </c>
      <c r="I326" s="21">
        <f t="shared" si="138"/>
        <v>0</v>
      </c>
      <c r="J326" s="21">
        <f t="shared" si="138"/>
        <v>0</v>
      </c>
      <c r="K326" s="27"/>
      <c r="L326" s="21"/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39">SUM(G327:G332)</f>
        <v>0</v>
      </c>
      <c r="H333" s="21">
        <f t="shared" si="139"/>
        <v>0</v>
      </c>
      <c r="I333" s="21">
        <f t="shared" si="139"/>
        <v>0</v>
      </c>
      <c r="J333" s="21">
        <f t="shared" si="139"/>
        <v>0</v>
      </c>
      <c r="K333" s="27"/>
      <c r="L333" s="21">
        <f ca="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40">SUM(G334:G339)</f>
        <v>0</v>
      </c>
      <c r="H340" s="21">
        <f t="shared" si="140"/>
        <v>0</v>
      </c>
      <c r="I340" s="21">
        <f t="shared" si="140"/>
        <v>0</v>
      </c>
      <c r="J340" s="21">
        <f t="shared" si="140"/>
        <v>0</v>
      </c>
      <c r="K340" s="27"/>
      <c r="L340" s="21">
        <f ca="1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2" t="s">
        <v>4</v>
      </c>
      <c r="D341" s="63"/>
      <c r="E341" s="33"/>
      <c r="F341" s="34">
        <f>F307+F311+F321+F326+F333+F340</f>
        <v>0</v>
      </c>
      <c r="G341" s="34">
        <f t="shared" ref="G341:H341" si="141">G307+G311+G321+G326+G333+G340</f>
        <v>18.998999999999999</v>
      </c>
      <c r="H341" s="34">
        <f t="shared" si="141"/>
        <v>19.603000000000002</v>
      </c>
      <c r="I341" s="34">
        <v>67.588999999999999</v>
      </c>
      <c r="J341" s="34">
        <v>523</v>
      </c>
      <c r="K341" s="35"/>
      <c r="L341" s="34"/>
    </row>
    <row r="342" spans="1:12" ht="14.4" x14ac:dyDescent="0.3">
      <c r="A342" s="15">
        <v>2</v>
      </c>
      <c r="B342" s="16">
        <v>2</v>
      </c>
      <c r="C342" s="24" t="s">
        <v>20</v>
      </c>
      <c r="D342" s="5"/>
      <c r="E342" s="47"/>
      <c r="F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 t="s">
        <v>21</v>
      </c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27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47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48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/>
      <c r="G349" s="21"/>
      <c r="H349" s="21"/>
      <c r="I349" s="21"/>
      <c r="J349" s="21"/>
      <c r="K349" s="27"/>
      <c r="L349" s="21"/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142">SUM(G350:G352)</f>
        <v>0</v>
      </c>
      <c r="H353" s="21">
        <f t="shared" si="142"/>
        <v>0</v>
      </c>
      <c r="I353" s="21">
        <f t="shared" si="142"/>
        <v>0</v>
      </c>
      <c r="J353" s="21">
        <f t="shared" si="142"/>
        <v>0</v>
      </c>
      <c r="K353" s="27"/>
      <c r="L353" s="21">
        <f t="shared" ref="L353" ca="1" si="143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110</v>
      </c>
      <c r="F354" s="51">
        <v>60</v>
      </c>
      <c r="G354" s="51">
        <v>2.06</v>
      </c>
      <c r="H354" s="51">
        <v>0.12</v>
      </c>
      <c r="I354" s="51">
        <v>2.2799999999999998</v>
      </c>
      <c r="J354" s="51">
        <v>14</v>
      </c>
      <c r="K354" s="52" t="s">
        <v>48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26.4" x14ac:dyDescent="0.3">
      <c r="A356" s="15"/>
      <c r="B356" s="16"/>
      <c r="C356" s="11"/>
      <c r="D356" s="7" t="s">
        <v>29</v>
      </c>
      <c r="E356" s="50" t="s">
        <v>92</v>
      </c>
      <c r="F356" s="51">
        <v>200</v>
      </c>
      <c r="G356" s="51">
        <v>13.05</v>
      </c>
      <c r="H356" s="51">
        <v>17.93</v>
      </c>
      <c r="I356" s="51">
        <v>39.880000000000003</v>
      </c>
      <c r="J356" s="51">
        <v>373</v>
      </c>
      <c r="K356" s="52" t="s">
        <v>116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 t="s">
        <v>91</v>
      </c>
      <c r="F358" s="51">
        <v>208</v>
      </c>
      <c r="G358" s="51">
        <v>2.1000000000000001E-2</v>
      </c>
      <c r="H358" s="51">
        <v>5.0000000000000001E-3</v>
      </c>
      <c r="I358" s="51">
        <v>7.9889999999999999</v>
      </c>
      <c r="J358" s="51">
        <v>32</v>
      </c>
      <c r="K358" s="52" t="s">
        <v>98</v>
      </c>
      <c r="L358" s="51"/>
    </row>
    <row r="359" spans="1:12" ht="14.4" x14ac:dyDescent="0.3">
      <c r="A359" s="15"/>
      <c r="B359" s="16"/>
      <c r="C359" s="11"/>
      <c r="D359" s="7" t="s">
        <v>32</v>
      </c>
      <c r="E359" s="50" t="s">
        <v>81</v>
      </c>
      <c r="F359" s="51">
        <v>20</v>
      </c>
      <c r="G359" s="51">
        <v>1.52</v>
      </c>
      <c r="H359" s="51">
        <v>0.16</v>
      </c>
      <c r="I359" s="51">
        <v>9.84</v>
      </c>
      <c r="J359" s="51">
        <v>47</v>
      </c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 t="s">
        <v>84</v>
      </c>
      <c r="F360" s="51">
        <v>20</v>
      </c>
      <c r="G360" s="51">
        <v>1</v>
      </c>
      <c r="H360" s="51">
        <v>0.2</v>
      </c>
      <c r="I360" s="51">
        <v>9</v>
      </c>
      <c r="J360" s="51">
        <v>44</v>
      </c>
      <c r="K360" s="52"/>
      <c r="L360" s="51"/>
    </row>
    <row r="361" spans="1:12" ht="14.4" x14ac:dyDescent="0.3">
      <c r="A361" s="15"/>
      <c r="B361" s="16"/>
      <c r="C361" s="11"/>
      <c r="D361" s="6" t="s">
        <v>47</v>
      </c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/>
      <c r="G363" s="21">
        <v>17.651</v>
      </c>
      <c r="H363" s="21">
        <v>18.414999999999999</v>
      </c>
      <c r="I363" s="21">
        <v>68.989000000000004</v>
      </c>
      <c r="J363" s="21">
        <v>510</v>
      </c>
      <c r="K363" s="27"/>
      <c r="L363" s="21"/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144">SUM(G364:G367)</f>
        <v>0</v>
      </c>
      <c r="H368" s="21">
        <f t="shared" si="144"/>
        <v>0</v>
      </c>
      <c r="I368" s="21">
        <f t="shared" si="144"/>
        <v>0</v>
      </c>
      <c r="J368" s="21">
        <f t="shared" si="144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145">SUM(G369:G374)</f>
        <v>0</v>
      </c>
      <c r="H375" s="21">
        <f t="shared" si="145"/>
        <v>0</v>
      </c>
      <c r="I375" s="21">
        <f t="shared" si="145"/>
        <v>0</v>
      </c>
      <c r="J375" s="21">
        <f t="shared" si="145"/>
        <v>0</v>
      </c>
      <c r="K375" s="27"/>
      <c r="L375" s="21">
        <f t="shared" ref="L375" ca="1" si="146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147">SUM(G376:G381)</f>
        <v>0</v>
      </c>
      <c r="H382" s="21">
        <f t="shared" si="147"/>
        <v>0</v>
      </c>
      <c r="I382" s="21">
        <f t="shared" si="147"/>
        <v>0</v>
      </c>
      <c r="J382" s="21">
        <f t="shared" si="147"/>
        <v>0</v>
      </c>
      <c r="K382" s="27"/>
      <c r="L382" s="21">
        <f t="shared" ref="L382" ca="1" si="14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2" t="s">
        <v>4</v>
      </c>
      <c r="D383" s="63"/>
      <c r="E383" s="33"/>
      <c r="F383" s="34">
        <f>F349+F353+F363+F368+F375+F382</f>
        <v>0</v>
      </c>
      <c r="G383" s="34">
        <v>17.651</v>
      </c>
      <c r="H383" s="34">
        <v>18.414999999999999</v>
      </c>
      <c r="I383" s="34">
        <v>68.989000000000004</v>
      </c>
      <c r="J383" s="34">
        <v>510</v>
      </c>
      <c r="K383" s="35"/>
      <c r="L383" s="34"/>
    </row>
    <row r="384" spans="1:12" ht="14.4" x14ac:dyDescent="0.3">
      <c r="A384" s="22">
        <v>2</v>
      </c>
      <c r="B384" s="23">
        <v>3</v>
      </c>
      <c r="C384" s="24" t="s">
        <v>20</v>
      </c>
      <c r="D384" s="5"/>
      <c r="E384" s="47" t="s">
        <v>79</v>
      </c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27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/>
      <c r="G391" s="21"/>
      <c r="H391" s="21"/>
      <c r="I391" s="21"/>
      <c r="J391" s="21"/>
      <c r="K391" s="27"/>
      <c r="L391" s="21"/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149">SUM(G392:G394)</f>
        <v>0</v>
      </c>
      <c r="H395" s="21">
        <f t="shared" si="149"/>
        <v>0</v>
      </c>
      <c r="I395" s="21">
        <f t="shared" si="149"/>
        <v>0</v>
      </c>
      <c r="J395" s="21">
        <f t="shared" si="149"/>
        <v>0</v>
      </c>
      <c r="K395" s="27"/>
      <c r="L395" s="21">
        <f t="shared" ref="L395" ca="1" si="150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 t="s">
        <v>117</v>
      </c>
      <c r="F398" s="51">
        <v>90</v>
      </c>
      <c r="G398" s="51">
        <v>10.69</v>
      </c>
      <c r="H398" s="51">
        <v>12.037000000000001</v>
      </c>
      <c r="I398" s="51">
        <v>8.3670000000000009</v>
      </c>
      <c r="J398" s="51">
        <v>185</v>
      </c>
      <c r="K398" s="52" t="s">
        <v>72</v>
      </c>
      <c r="L398" s="51"/>
    </row>
    <row r="399" spans="1:12" ht="26.4" x14ac:dyDescent="0.3">
      <c r="A399" s="25"/>
      <c r="B399" s="16"/>
      <c r="C399" s="11"/>
      <c r="D399" s="7" t="s">
        <v>30</v>
      </c>
      <c r="E399" s="50" t="s">
        <v>51</v>
      </c>
      <c r="F399" s="51">
        <v>150</v>
      </c>
      <c r="G399" s="51">
        <v>5.0439999999999996</v>
      </c>
      <c r="H399" s="51">
        <v>3.0680000000000001</v>
      </c>
      <c r="I399" s="51">
        <v>35.905999999999999</v>
      </c>
      <c r="J399" s="51">
        <v>191</v>
      </c>
      <c r="K399" s="52" t="s">
        <v>120</v>
      </c>
      <c r="L399" s="51"/>
    </row>
    <row r="400" spans="1:12" ht="14.4" x14ac:dyDescent="0.3">
      <c r="A400" s="25"/>
      <c r="B400" s="16"/>
      <c r="C400" s="11"/>
      <c r="D400" s="7" t="s">
        <v>31</v>
      </c>
      <c r="E400" s="50" t="s">
        <v>91</v>
      </c>
      <c r="F400" s="51">
        <v>208</v>
      </c>
      <c r="G400" s="51">
        <v>2.1000000000000001E-2</v>
      </c>
      <c r="H400" s="51">
        <v>5.0000000000000001E-3</v>
      </c>
      <c r="I400" s="51">
        <v>7.9889999999999999</v>
      </c>
      <c r="J400" s="51">
        <v>32</v>
      </c>
      <c r="K400" s="52" t="s">
        <v>80</v>
      </c>
      <c r="L400" s="51"/>
    </row>
    <row r="401" spans="1:12" ht="14.4" x14ac:dyDescent="0.3">
      <c r="A401" s="25"/>
      <c r="B401" s="16"/>
      <c r="C401" s="11"/>
      <c r="D401" s="7" t="s">
        <v>32</v>
      </c>
      <c r="E401" s="50" t="s">
        <v>85</v>
      </c>
      <c r="F401" s="51">
        <v>20</v>
      </c>
      <c r="G401" s="51">
        <v>1.52</v>
      </c>
      <c r="H401" s="51">
        <v>0.16</v>
      </c>
      <c r="I401" s="51">
        <v>9.84</v>
      </c>
      <c r="J401" s="51">
        <v>47</v>
      </c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 t="s">
        <v>82</v>
      </c>
      <c r="F402" s="51">
        <v>20</v>
      </c>
      <c r="G402" s="51">
        <v>1</v>
      </c>
      <c r="H402" s="51">
        <v>0.2</v>
      </c>
      <c r="I402" s="51">
        <v>9</v>
      </c>
      <c r="J402" s="51">
        <v>44</v>
      </c>
      <c r="K402" s="52"/>
      <c r="L402" s="51"/>
    </row>
    <row r="403" spans="1:12" ht="26.4" x14ac:dyDescent="0.3">
      <c r="A403" s="25"/>
      <c r="B403" s="16"/>
      <c r="C403" s="11"/>
      <c r="D403" s="6" t="s">
        <v>24</v>
      </c>
      <c r="E403" s="50" t="s">
        <v>107</v>
      </c>
      <c r="F403" s="51">
        <v>90</v>
      </c>
      <c r="G403" s="51">
        <v>0.36</v>
      </c>
      <c r="H403" s="51">
        <v>0.36</v>
      </c>
      <c r="I403" s="51">
        <v>8.82</v>
      </c>
      <c r="J403" s="51">
        <v>42</v>
      </c>
      <c r="K403" s="52" t="s">
        <v>124</v>
      </c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/>
      <c r="G405" s="21">
        <v>18.635000000000002</v>
      </c>
      <c r="H405" s="21">
        <v>15.83</v>
      </c>
      <c r="I405" s="21">
        <v>79.921999999999997</v>
      </c>
      <c r="J405" s="21">
        <v>541</v>
      </c>
      <c r="K405" s="27"/>
      <c r="L405" s="21"/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151">SUM(G406:G409)</f>
        <v>0</v>
      </c>
      <c r="H410" s="21">
        <f t="shared" si="151"/>
        <v>0</v>
      </c>
      <c r="I410" s="21">
        <f t="shared" si="151"/>
        <v>0</v>
      </c>
      <c r="J410" s="21">
        <f t="shared" si="151"/>
        <v>0</v>
      </c>
      <c r="K410" s="27"/>
      <c r="L410" s="21"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152">SUM(G411:G416)</f>
        <v>0</v>
      </c>
      <c r="H417" s="21">
        <f t="shared" si="152"/>
        <v>0</v>
      </c>
      <c r="I417" s="21">
        <f t="shared" si="152"/>
        <v>0</v>
      </c>
      <c r="J417" s="21">
        <f t="shared" si="152"/>
        <v>0</v>
      </c>
      <c r="K417" s="27"/>
      <c r="L417" s="21">
        <f t="shared" ref="L417" ca="1" si="153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154">SUM(G418:G423)</f>
        <v>0</v>
      </c>
      <c r="H424" s="21">
        <f t="shared" si="154"/>
        <v>0</v>
      </c>
      <c r="I424" s="21">
        <f t="shared" si="154"/>
        <v>0</v>
      </c>
      <c r="J424" s="21">
        <f t="shared" si="154"/>
        <v>0</v>
      </c>
      <c r="K424" s="27"/>
      <c r="L424" s="21">
        <f t="shared" ref="L424" ca="1" si="15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2" t="s">
        <v>4</v>
      </c>
      <c r="D425" s="63"/>
      <c r="E425" s="33"/>
      <c r="F425" s="34">
        <f>F391+F395+F405+F410+F417+F424</f>
        <v>0</v>
      </c>
      <c r="G425" s="34">
        <f t="shared" ref="G425:I425" si="156">G391+G395+G405+G410+G417+G424</f>
        <v>18.635000000000002</v>
      </c>
      <c r="H425" s="34">
        <f t="shared" si="156"/>
        <v>15.83</v>
      </c>
      <c r="I425" s="34">
        <f t="shared" si="156"/>
        <v>79.921999999999997</v>
      </c>
      <c r="J425" s="34">
        <v>541</v>
      </c>
      <c r="K425" s="35"/>
      <c r="L425" s="34"/>
    </row>
    <row r="426" spans="1:12" ht="14.4" x14ac:dyDescent="0.3">
      <c r="A426" s="22">
        <v>2</v>
      </c>
      <c r="B426" s="23">
        <v>4</v>
      </c>
      <c r="C426" s="24" t="s">
        <v>20</v>
      </c>
      <c r="D426" s="5"/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27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 t="s">
        <v>47</v>
      </c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/>
      <c r="G433" s="21"/>
      <c r="H433" s="21"/>
      <c r="I433" s="21"/>
      <c r="J433" s="21"/>
      <c r="K433" s="27"/>
      <c r="L433" s="21"/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157">SUM(G434:G436)</f>
        <v>0</v>
      </c>
      <c r="H437" s="21">
        <f t="shared" si="157"/>
        <v>0</v>
      </c>
      <c r="I437" s="21">
        <f t="shared" si="157"/>
        <v>0</v>
      </c>
      <c r="J437" s="21">
        <f t="shared" si="157"/>
        <v>0</v>
      </c>
      <c r="K437" s="27"/>
      <c r="L437" s="21">
        <f t="shared" ref="L437" ca="1" si="158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111</v>
      </c>
      <c r="F438" s="51">
        <v>60</v>
      </c>
      <c r="G438" s="51">
        <v>0.42</v>
      </c>
      <c r="H438" s="51">
        <v>0.06</v>
      </c>
      <c r="I438" s="51">
        <v>1.1399999999999999</v>
      </c>
      <c r="J438" s="51">
        <v>7</v>
      </c>
      <c r="K438" s="52" t="s">
        <v>112</v>
      </c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 t="s">
        <v>118</v>
      </c>
      <c r="F440" s="51">
        <v>200</v>
      </c>
      <c r="G440" s="51">
        <v>15.448</v>
      </c>
      <c r="H440" s="51">
        <v>19.297999999999998</v>
      </c>
      <c r="I440" s="51">
        <v>45.883000000000003</v>
      </c>
      <c r="J440" s="51">
        <v>419</v>
      </c>
      <c r="K440" s="52" t="s">
        <v>80</v>
      </c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26.4" x14ac:dyDescent="0.3">
      <c r="A442" s="25"/>
      <c r="B442" s="16"/>
      <c r="C442" s="11"/>
      <c r="D442" s="7" t="s">
        <v>31</v>
      </c>
      <c r="E442" s="50" t="s">
        <v>63</v>
      </c>
      <c r="F442" s="51">
        <v>200</v>
      </c>
      <c r="G442" s="51">
        <v>0.02</v>
      </c>
      <c r="H442" s="51">
        <v>0</v>
      </c>
      <c r="I442" s="51">
        <v>7.99</v>
      </c>
      <c r="J442" s="51">
        <v>32</v>
      </c>
      <c r="K442" s="52" t="s">
        <v>106</v>
      </c>
      <c r="L442" s="51"/>
    </row>
    <row r="443" spans="1:12" ht="14.4" x14ac:dyDescent="0.3">
      <c r="A443" s="25"/>
      <c r="B443" s="16"/>
      <c r="C443" s="11"/>
      <c r="D443" s="7" t="s">
        <v>32</v>
      </c>
      <c r="E443" s="50" t="s">
        <v>81</v>
      </c>
      <c r="F443" s="51">
        <v>20</v>
      </c>
      <c r="G443" s="51">
        <v>1.52</v>
      </c>
      <c r="H443" s="51">
        <v>0.16</v>
      </c>
      <c r="I443" s="51">
        <v>9.84</v>
      </c>
      <c r="J443" s="51">
        <v>47</v>
      </c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 t="s">
        <v>82</v>
      </c>
      <c r="F444" s="51">
        <v>20</v>
      </c>
      <c r="G444" s="51">
        <v>1</v>
      </c>
      <c r="H444" s="51">
        <v>0.2</v>
      </c>
      <c r="I444" s="51">
        <v>9</v>
      </c>
      <c r="J444" s="51">
        <v>44</v>
      </c>
      <c r="K444" s="52"/>
      <c r="L444" s="51"/>
    </row>
    <row r="445" spans="1:12" ht="14.4" x14ac:dyDescent="0.3">
      <c r="A445" s="25"/>
      <c r="B445" s="16"/>
      <c r="C445" s="11"/>
      <c r="D445" s="6" t="s">
        <v>47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/>
      <c r="G447" s="21">
        <v>18.408000000000001</v>
      </c>
      <c r="H447" s="21">
        <v>19.718</v>
      </c>
      <c r="I447" s="21">
        <v>73.852999999999994</v>
      </c>
      <c r="J447" s="21">
        <v>549</v>
      </c>
      <c r="K447" s="27"/>
      <c r="L447" s="21"/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159">SUM(G448:G451)</f>
        <v>0</v>
      </c>
      <c r="H452" s="21">
        <f t="shared" si="159"/>
        <v>0</v>
      </c>
      <c r="I452" s="21">
        <f t="shared" si="159"/>
        <v>0</v>
      </c>
      <c r="J452" s="21">
        <f t="shared" si="159"/>
        <v>0</v>
      </c>
      <c r="K452" s="27"/>
      <c r="L452" s="21"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160">SUM(G453:G458)</f>
        <v>0</v>
      </c>
      <c r="H459" s="21">
        <f t="shared" si="160"/>
        <v>0</v>
      </c>
      <c r="I459" s="21">
        <f t="shared" si="160"/>
        <v>0</v>
      </c>
      <c r="J459" s="21">
        <f t="shared" si="160"/>
        <v>0</v>
      </c>
      <c r="K459" s="27"/>
      <c r="L459" s="21">
        <f t="shared" ref="L459" ca="1" si="161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162">SUM(G460:G465)</f>
        <v>0</v>
      </c>
      <c r="H466" s="21">
        <f t="shared" si="162"/>
        <v>0</v>
      </c>
      <c r="I466" s="21">
        <f t="shared" si="162"/>
        <v>0</v>
      </c>
      <c r="J466" s="21">
        <f t="shared" si="162"/>
        <v>0</v>
      </c>
      <c r="K466" s="27"/>
      <c r="L466" s="21">
        <f t="shared" ref="L466" ca="1" si="163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2" t="s">
        <v>4</v>
      </c>
      <c r="D467" s="63"/>
      <c r="E467" s="33"/>
      <c r="F467" s="34">
        <f>F433+F437+F447+F452+F459+F466</f>
        <v>0</v>
      </c>
      <c r="G467" s="34">
        <v>18.408000000000001</v>
      </c>
      <c r="H467" s="34">
        <v>19.718</v>
      </c>
      <c r="I467" s="34">
        <v>73.852999999999994</v>
      </c>
      <c r="J467" s="34">
        <v>549</v>
      </c>
      <c r="K467" s="35"/>
      <c r="L467" s="34"/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 t="s">
        <v>21</v>
      </c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27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 t="s">
        <v>24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/>
      <c r="G475" s="21"/>
      <c r="H475" s="21"/>
      <c r="I475" s="21"/>
      <c r="J475" s="21"/>
      <c r="K475" s="27"/>
      <c r="L475" s="21"/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164">SUM(G476:G478)</f>
        <v>0</v>
      </c>
      <c r="H479" s="21">
        <f t="shared" si="164"/>
        <v>0</v>
      </c>
      <c r="I479" s="21">
        <f t="shared" si="164"/>
        <v>0</v>
      </c>
      <c r="J479" s="21">
        <f t="shared" si="164"/>
        <v>0</v>
      </c>
      <c r="K479" s="27"/>
      <c r="L479" s="21">
        <f t="shared" ref="L479" ca="1" si="165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83</v>
      </c>
      <c r="F480" s="51">
        <v>60</v>
      </c>
      <c r="G480" s="51">
        <v>0.93100000000000005</v>
      </c>
      <c r="H480" s="51">
        <v>3.0510000000000002</v>
      </c>
      <c r="I480" s="51">
        <v>5.6449999999999996</v>
      </c>
      <c r="J480" s="51">
        <v>54</v>
      </c>
      <c r="K480" s="52" t="s">
        <v>93</v>
      </c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 t="s">
        <v>99</v>
      </c>
      <c r="F482" s="51">
        <v>90</v>
      </c>
      <c r="G482" s="51">
        <v>11.25</v>
      </c>
      <c r="H482" s="51">
        <v>10.16</v>
      </c>
      <c r="I482" s="51">
        <v>21.21</v>
      </c>
      <c r="J482" s="51">
        <v>221</v>
      </c>
      <c r="K482" s="52" t="s">
        <v>119</v>
      </c>
      <c r="L482" s="51"/>
    </row>
    <row r="483" spans="1:12" ht="26.4" x14ac:dyDescent="0.3">
      <c r="A483" s="25"/>
      <c r="B483" s="16"/>
      <c r="C483" s="11"/>
      <c r="D483" s="7" t="s">
        <v>30</v>
      </c>
      <c r="E483" s="50" t="s">
        <v>86</v>
      </c>
      <c r="F483" s="51">
        <v>150</v>
      </c>
      <c r="G483" s="51">
        <v>3.4369999999999998</v>
      </c>
      <c r="H483" s="51">
        <v>4.556</v>
      </c>
      <c r="I483" s="51">
        <v>21.451000000000001</v>
      </c>
      <c r="J483" s="51">
        <v>144</v>
      </c>
      <c r="K483" s="52" t="s">
        <v>74</v>
      </c>
      <c r="L483" s="51"/>
    </row>
    <row r="484" spans="1:12" ht="14.4" x14ac:dyDescent="0.3">
      <c r="A484" s="25"/>
      <c r="B484" s="16"/>
      <c r="C484" s="11"/>
      <c r="D484" s="7" t="s">
        <v>31</v>
      </c>
      <c r="E484" s="50" t="s">
        <v>102</v>
      </c>
      <c r="F484" s="51">
        <v>200</v>
      </c>
      <c r="G484" s="51">
        <v>0.08</v>
      </c>
      <c r="H484" s="51">
        <v>0.08</v>
      </c>
      <c r="I484" s="51">
        <v>11.94</v>
      </c>
      <c r="J484" s="51">
        <v>49</v>
      </c>
      <c r="K484" s="52" t="s">
        <v>80</v>
      </c>
      <c r="L484" s="51"/>
    </row>
    <row r="485" spans="1:12" ht="14.4" x14ac:dyDescent="0.3">
      <c r="A485" s="25"/>
      <c r="B485" s="16"/>
      <c r="C485" s="11"/>
      <c r="D485" s="7" t="s">
        <v>32</v>
      </c>
      <c r="E485" s="50" t="s">
        <v>87</v>
      </c>
      <c r="F485" s="51">
        <v>20</v>
      </c>
      <c r="G485" s="51">
        <v>1.52</v>
      </c>
      <c r="H485" s="51">
        <v>0.16</v>
      </c>
      <c r="I485" s="51">
        <v>9.84</v>
      </c>
      <c r="J485" s="51">
        <v>47</v>
      </c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 t="s">
        <v>82</v>
      </c>
      <c r="F486" s="51">
        <v>20</v>
      </c>
      <c r="G486" s="51">
        <v>1</v>
      </c>
      <c r="H486" s="51">
        <v>20</v>
      </c>
      <c r="I486" s="51">
        <v>9</v>
      </c>
      <c r="J486" s="51">
        <v>42</v>
      </c>
      <c r="K486" s="52"/>
      <c r="L486" s="51"/>
    </row>
    <row r="487" spans="1:12" ht="14.4" x14ac:dyDescent="0.3">
      <c r="A487" s="25"/>
      <c r="B487" s="16"/>
      <c r="C487" s="11"/>
      <c r="D487" s="6" t="s">
        <v>24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/>
      <c r="G489" s="21">
        <v>18.218</v>
      </c>
      <c r="H489" s="21">
        <v>18.207000000000001</v>
      </c>
      <c r="I489" s="21">
        <v>79.085999999999999</v>
      </c>
      <c r="J489" s="21">
        <v>559</v>
      </c>
      <c r="K489" s="27"/>
      <c r="L489" s="21"/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166">SUM(G490:G493)</f>
        <v>0</v>
      </c>
      <c r="H494" s="21">
        <f t="shared" si="166"/>
        <v>0</v>
      </c>
      <c r="I494" s="21">
        <f t="shared" si="166"/>
        <v>0</v>
      </c>
      <c r="J494" s="21">
        <f t="shared" si="166"/>
        <v>0</v>
      </c>
      <c r="K494" s="27"/>
      <c r="L494" s="21"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167">SUM(G495:G500)</f>
        <v>0</v>
      </c>
      <c r="H501" s="21">
        <f t="shared" si="167"/>
        <v>0</v>
      </c>
      <c r="I501" s="21">
        <f t="shared" si="167"/>
        <v>0</v>
      </c>
      <c r="J501" s="21">
        <f t="shared" si="167"/>
        <v>0</v>
      </c>
      <c r="K501" s="27"/>
      <c r="L501" s="21">
        <f t="shared" ref="L501" ca="1" si="1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169">SUM(G502:G507)</f>
        <v>0</v>
      </c>
      <c r="H508" s="21">
        <f t="shared" si="169"/>
        <v>0</v>
      </c>
      <c r="I508" s="21">
        <f t="shared" si="169"/>
        <v>0</v>
      </c>
      <c r="J508" s="21">
        <f t="shared" si="169"/>
        <v>0</v>
      </c>
      <c r="K508" s="27"/>
      <c r="L508" s="21">
        <f t="shared" ref="L508" ca="1" si="170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2" t="s">
        <v>4</v>
      </c>
      <c r="D509" s="63"/>
      <c r="E509" s="33"/>
      <c r="F509" s="34">
        <f>F475+F479+F489+F494+F501+F508</f>
        <v>0</v>
      </c>
      <c r="G509" s="34">
        <v>18.218</v>
      </c>
      <c r="H509" s="34">
        <v>18.207000000000001</v>
      </c>
      <c r="I509" s="34">
        <v>79.085999999999999</v>
      </c>
      <c r="J509" s="34">
        <v>559</v>
      </c>
      <c r="K509" s="35"/>
      <c r="L509" s="34"/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27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 t="s">
        <v>47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 t="s">
        <v>47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/>
      <c r="G517" s="21"/>
      <c r="H517" s="21"/>
      <c r="I517" s="21"/>
      <c r="J517" s="21"/>
      <c r="K517" s="27"/>
      <c r="L517" s="21"/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/>
      <c r="G521" s="21"/>
      <c r="H521" s="21"/>
      <c r="I521" s="21"/>
      <c r="J521" s="21"/>
      <c r="K521" s="27"/>
      <c r="L521" s="21">
        <f t="shared" ref="L521" ca="1" si="171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127</v>
      </c>
      <c r="F522" s="51">
        <v>10</v>
      </c>
      <c r="G522" s="51">
        <v>0.08</v>
      </c>
      <c r="H522" s="51">
        <v>0.01</v>
      </c>
      <c r="I522" s="51">
        <v>0.503</v>
      </c>
      <c r="J522" s="51">
        <v>2</v>
      </c>
      <c r="K522" s="52" t="s">
        <v>73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26.4" x14ac:dyDescent="0.3">
      <c r="A524" s="25"/>
      <c r="B524" s="16"/>
      <c r="C524" s="11"/>
      <c r="D524" s="7" t="s">
        <v>29</v>
      </c>
      <c r="E524" s="50" t="s">
        <v>65</v>
      </c>
      <c r="F524" s="51">
        <v>100</v>
      </c>
      <c r="G524" s="51">
        <v>11.4</v>
      </c>
      <c r="H524" s="51">
        <v>15.71</v>
      </c>
      <c r="I524" s="51">
        <v>8.8000000000000007</v>
      </c>
      <c r="J524" s="51">
        <v>222</v>
      </c>
      <c r="K524" s="52" t="s">
        <v>100</v>
      </c>
      <c r="L524" s="51"/>
    </row>
    <row r="525" spans="1:12" ht="26.4" x14ac:dyDescent="0.3">
      <c r="A525" s="25"/>
      <c r="B525" s="16"/>
      <c r="C525" s="11"/>
      <c r="D525" s="7" t="s">
        <v>30</v>
      </c>
      <c r="E525" s="50" t="s">
        <v>51</v>
      </c>
      <c r="F525" s="51">
        <v>150</v>
      </c>
      <c r="G525" s="51">
        <v>5.0439999999999996</v>
      </c>
      <c r="H525" s="51">
        <v>3.0680000000000001</v>
      </c>
      <c r="I525" s="51">
        <v>35.905999999999999</v>
      </c>
      <c r="J525" s="51">
        <v>191</v>
      </c>
      <c r="K525" s="52" t="s">
        <v>120</v>
      </c>
      <c r="L525" s="51"/>
    </row>
    <row r="526" spans="1:12" ht="14.4" x14ac:dyDescent="0.3">
      <c r="A526" s="25"/>
      <c r="B526" s="16"/>
      <c r="C526" s="11"/>
      <c r="D526" s="7" t="s">
        <v>31</v>
      </c>
      <c r="E526" s="50" t="s">
        <v>91</v>
      </c>
      <c r="F526" s="51">
        <v>208</v>
      </c>
      <c r="G526" s="51">
        <v>2.1000000000000001E-2</v>
      </c>
      <c r="H526" s="51">
        <v>5.0000000000000001E-3</v>
      </c>
      <c r="I526" s="51">
        <v>7.9889999999999999</v>
      </c>
      <c r="J526" s="51">
        <v>32</v>
      </c>
      <c r="K526" s="52" t="s">
        <v>80</v>
      </c>
      <c r="L526" s="51"/>
    </row>
    <row r="527" spans="1:12" ht="14.4" x14ac:dyDescent="0.3">
      <c r="A527" s="25"/>
      <c r="B527" s="16"/>
      <c r="C527" s="11"/>
      <c r="D527" s="7" t="s">
        <v>32</v>
      </c>
      <c r="E527" s="50" t="s">
        <v>84</v>
      </c>
      <c r="F527" s="51">
        <v>20</v>
      </c>
      <c r="G527" s="51">
        <v>1</v>
      </c>
      <c r="H527" s="51">
        <v>0.2</v>
      </c>
      <c r="I527" s="51">
        <v>9</v>
      </c>
      <c r="J527" s="51">
        <v>44</v>
      </c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 t="s">
        <v>81</v>
      </c>
      <c r="F528" s="51">
        <v>20</v>
      </c>
      <c r="G528" s="51">
        <v>1.52</v>
      </c>
      <c r="H528" s="51">
        <v>0.16</v>
      </c>
      <c r="I528" s="51">
        <v>9.84</v>
      </c>
      <c r="J528" s="51">
        <v>47</v>
      </c>
      <c r="K528" s="52"/>
      <c r="L528" s="51"/>
    </row>
    <row r="529" spans="1:12" ht="14.4" x14ac:dyDescent="0.3">
      <c r="A529" s="25"/>
      <c r="B529" s="16"/>
      <c r="C529" s="11"/>
      <c r="D529" s="6" t="s">
        <v>47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/>
      <c r="G531" s="21">
        <v>19.065000000000001</v>
      </c>
      <c r="H531" s="21">
        <v>19.152999999999999</v>
      </c>
      <c r="I531" s="21">
        <v>72.037999999999997</v>
      </c>
      <c r="J531" s="21">
        <v>492</v>
      </c>
      <c r="K531" s="27"/>
      <c r="L531" s="21"/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172">SUM(G532:G535)</f>
        <v>0</v>
      </c>
      <c r="H536" s="21">
        <f t="shared" si="172"/>
        <v>0</v>
      </c>
      <c r="I536" s="21">
        <f t="shared" si="172"/>
        <v>0</v>
      </c>
      <c r="J536" s="21">
        <f t="shared" si="172"/>
        <v>0</v>
      </c>
      <c r="K536" s="27"/>
      <c r="L536" s="21"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173">SUM(G537:G542)</f>
        <v>0</v>
      </c>
      <c r="H543" s="21">
        <f t="shared" si="173"/>
        <v>0</v>
      </c>
      <c r="I543" s="21">
        <f t="shared" si="173"/>
        <v>0</v>
      </c>
      <c r="J543" s="21">
        <f t="shared" si="173"/>
        <v>0</v>
      </c>
      <c r="K543" s="27"/>
      <c r="L543" s="21">
        <f t="shared" ref="L543" ca="1" si="174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175">SUM(G544:G549)</f>
        <v>0</v>
      </c>
      <c r="H550" s="21">
        <f t="shared" si="175"/>
        <v>0</v>
      </c>
      <c r="I550" s="21">
        <f t="shared" si="175"/>
        <v>0</v>
      </c>
      <c r="J550" s="21">
        <f t="shared" si="175"/>
        <v>0</v>
      </c>
      <c r="K550" s="27"/>
      <c r="L550" s="21">
        <f t="shared" ref="L550" ca="1" si="17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2" t="s">
        <v>4</v>
      </c>
      <c r="D551" s="63"/>
      <c r="E551" s="33"/>
      <c r="F551" s="34"/>
      <c r="G551" s="34">
        <v>19.065000000000001</v>
      </c>
      <c r="H551" s="34">
        <v>19.152999999999999</v>
      </c>
      <c r="I551" s="34">
        <v>72.037999999999997</v>
      </c>
      <c r="J551" s="34">
        <f t="shared" ref="I551:J551" si="177">J517+J521+J531+J536+J543+J550</f>
        <v>492</v>
      </c>
      <c r="K551" s="35"/>
      <c r="L551" s="34"/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50"/>
      <c r="F552" s="51"/>
      <c r="G552" s="51"/>
      <c r="H552" s="51"/>
      <c r="I552" s="51"/>
      <c r="J552" s="51"/>
      <c r="K552" s="49"/>
      <c r="L552" s="48"/>
    </row>
    <row r="553" spans="1:12" ht="14.4" x14ac:dyDescent="0.3">
      <c r="A553" s="25"/>
      <c r="B553" s="16"/>
      <c r="C553" s="11"/>
      <c r="D553" s="6" t="s">
        <v>21</v>
      </c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27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 t="s">
        <v>50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/>
      <c r="G559" s="21"/>
      <c r="H559" s="21"/>
      <c r="I559" s="21"/>
      <c r="J559" s="21"/>
      <c r="K559" s="27"/>
      <c r="L559" s="21"/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8">SUM(G560:G562)</f>
        <v>0</v>
      </c>
      <c r="H563" s="21">
        <f t="shared" ref="H563" si="179">SUM(H560:H562)</f>
        <v>0</v>
      </c>
      <c r="I563" s="21">
        <f t="shared" ref="I563" si="180">SUM(I560:I562)</f>
        <v>0</v>
      </c>
      <c r="J563" s="21">
        <f t="shared" ref="J563" si="181">SUM(J560:J562)</f>
        <v>0</v>
      </c>
      <c r="K563" s="27"/>
      <c r="L563" s="21">
        <f t="shared" ref="L563" ca="1" si="182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83">SUM(G564:G572)</f>
        <v>0</v>
      </c>
      <c r="H573" s="21">
        <f t="shared" ref="H573" si="184">SUM(H564:H572)</f>
        <v>0</v>
      </c>
      <c r="I573" s="21">
        <f t="shared" ref="I573" si="185">SUM(I564:I572)</f>
        <v>0</v>
      </c>
      <c r="J573" s="21"/>
      <c r="K573" s="27"/>
      <c r="L573" s="21"/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6">SUM(G574:G577)</f>
        <v>0</v>
      </c>
      <c r="H578" s="21">
        <f t="shared" ref="H578" si="187">SUM(H574:H577)</f>
        <v>0</v>
      </c>
      <c r="I578" s="21">
        <f t="shared" ref="I578" si="188">SUM(I574:I577)</f>
        <v>0</v>
      </c>
      <c r="J578" s="21">
        <f t="shared" ref="J578" si="189">SUM(J574:J577)</f>
        <v>0</v>
      </c>
      <c r="K578" s="27"/>
      <c r="L578" s="21"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90">SUM(G579:G584)</f>
        <v>0</v>
      </c>
      <c r="H585" s="21">
        <f t="shared" ref="H585" si="191">SUM(H579:H584)</f>
        <v>0</v>
      </c>
      <c r="I585" s="21">
        <f t="shared" ref="I585" si="192">SUM(I579:I584)</f>
        <v>0</v>
      </c>
      <c r="J585" s="21">
        <f t="shared" ref="J585" si="193">SUM(J579:J584)</f>
        <v>0</v>
      </c>
      <c r="K585" s="27"/>
      <c r="L585" s="21">
        <f t="shared" ref="L585" ca="1" si="194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5">SUM(G586:G591)</f>
        <v>0</v>
      </c>
      <c r="H592" s="21">
        <f t="shared" ref="H592" si="196">SUM(H586:H591)</f>
        <v>0</v>
      </c>
      <c r="I592" s="21">
        <f t="shared" ref="I592" si="197">SUM(I586:I591)</f>
        <v>0</v>
      </c>
      <c r="J592" s="21">
        <f t="shared" ref="J592" si="198">SUM(J586:J591)</f>
        <v>0</v>
      </c>
      <c r="K592" s="27"/>
      <c r="L592" s="21">
        <f t="shared" ref="L592" ca="1" si="199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2" t="s">
        <v>4</v>
      </c>
      <c r="D593" s="63"/>
      <c r="E593" s="33"/>
      <c r="F593" s="34">
        <f>F559+F563+F573+F578+F585+F592</f>
        <v>0</v>
      </c>
      <c r="G593" s="34">
        <f t="shared" ref="G593" si="200">G559+G563+G573+G578+G585+G592</f>
        <v>0</v>
      </c>
      <c r="H593" s="34"/>
      <c r="I593" s="34">
        <f t="shared" ref="I593" si="201">I559+I563+I573+I578+I585+I592</f>
        <v>0</v>
      </c>
      <c r="J593" s="34">
        <f t="shared" ref="J593" si="202">J559+J563+J573+J578+J585+J592</f>
        <v>0</v>
      </c>
      <c r="K593" s="35"/>
      <c r="L593" s="34"/>
    </row>
    <row r="594" spans="1:12" ht="15" thickBot="1" x14ac:dyDescent="0.35">
      <c r="A594" s="29"/>
      <c r="B594" s="30"/>
      <c r="C594" s="24" t="s">
        <v>20</v>
      </c>
      <c r="D594" s="5" t="s">
        <v>21</v>
      </c>
      <c r="E594" s="50"/>
      <c r="F594" s="51"/>
      <c r="G594" s="51"/>
      <c r="H594" s="51"/>
      <c r="I594" s="51"/>
      <c r="J594" s="51"/>
      <c r="K594" s="49"/>
      <c r="L594" s="48"/>
    </row>
    <row r="595" spans="1:12" ht="14.4" x14ac:dyDescent="0.3">
      <c r="C595" s="11"/>
      <c r="D595" s="6"/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C596" s="11"/>
      <c r="D596" s="7" t="s">
        <v>22</v>
      </c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C597" s="11"/>
      <c r="D597" s="7" t="s">
        <v>23</v>
      </c>
      <c r="E597" s="50"/>
      <c r="F597" s="51"/>
      <c r="G597" s="51"/>
      <c r="H597" s="51"/>
      <c r="I597" s="51"/>
      <c r="J597" s="51"/>
      <c r="K597" s="52"/>
      <c r="L597" s="51"/>
    </row>
    <row r="598" spans="1:12" ht="14.4" x14ac:dyDescent="0.3">
      <c r="C598" s="11"/>
      <c r="D598" s="7" t="s">
        <v>27</v>
      </c>
      <c r="E598" s="50"/>
      <c r="F598" s="51"/>
      <c r="G598" s="51"/>
      <c r="H598" s="51"/>
      <c r="I598" s="51"/>
      <c r="J598" s="51"/>
      <c r="K598" s="52"/>
      <c r="L598" s="51"/>
    </row>
    <row r="599" spans="1:12" ht="14.4" x14ac:dyDescent="0.3">
      <c r="C599" s="11"/>
      <c r="D599" s="6" t="s">
        <v>24</v>
      </c>
      <c r="E599" s="50"/>
      <c r="F599" s="51"/>
      <c r="G599" s="51"/>
      <c r="H599" s="51"/>
      <c r="I599" s="51"/>
      <c r="J599" s="51"/>
      <c r="K599" s="52"/>
      <c r="L599" s="51"/>
    </row>
    <row r="600" spans="1:12" ht="14.4" x14ac:dyDescent="0.3"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C601" s="8"/>
      <c r="D601" s="19" t="s">
        <v>39</v>
      </c>
      <c r="E601" s="9"/>
      <c r="F601" s="21"/>
      <c r="G601" s="21"/>
      <c r="H601" s="21"/>
      <c r="I601" s="21"/>
      <c r="J601" s="21"/>
      <c r="K601" s="27"/>
      <c r="L601" s="21"/>
    </row>
    <row r="602" spans="1:12" ht="14.4" x14ac:dyDescent="0.3"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4.4" x14ac:dyDescent="0.3">
      <c r="C605" s="8"/>
      <c r="D605" s="19" t="s">
        <v>39</v>
      </c>
      <c r="E605" s="9"/>
      <c r="F605" s="21">
        <f>SUM(F602:F604)</f>
        <v>0</v>
      </c>
      <c r="G605" s="21">
        <f t="shared" ref="G605" si="203">SUM(G602:G604)</f>
        <v>0</v>
      </c>
      <c r="H605" s="21">
        <f t="shared" ref="H605" si="204">SUM(H602:H604)</f>
        <v>0</v>
      </c>
      <c r="I605" s="21">
        <f t="shared" ref="I605" si="205">SUM(I602:I604)</f>
        <v>0</v>
      </c>
      <c r="J605" s="21">
        <f t="shared" ref="J605" si="206">SUM(J602:J604)</f>
        <v>0</v>
      </c>
      <c r="K605" s="27"/>
      <c r="L605" s="21">
        <f t="shared" ref="L605" ca="1" si="207">SUM(L602:L610)</f>
        <v>0</v>
      </c>
    </row>
    <row r="606" spans="1:12" ht="14.4" x14ac:dyDescent="0.3">
      <c r="C606" s="10" t="s">
        <v>26</v>
      </c>
      <c r="D606" s="7" t="s">
        <v>27</v>
      </c>
      <c r="E606" s="50"/>
      <c r="F606" s="51"/>
      <c r="G606" s="51"/>
      <c r="H606" s="51"/>
      <c r="I606" s="51"/>
      <c r="J606" s="51"/>
      <c r="K606" s="52"/>
      <c r="L606" s="51"/>
    </row>
    <row r="607" spans="1:12" ht="14.4" x14ac:dyDescent="0.3">
      <c r="C607" s="11"/>
      <c r="D607" s="7" t="s">
        <v>28</v>
      </c>
      <c r="E607" s="50"/>
      <c r="F607" s="51"/>
      <c r="G607" s="51"/>
      <c r="H607" s="51"/>
      <c r="I607" s="51"/>
      <c r="J607" s="51"/>
      <c r="K607" s="52"/>
      <c r="L607" s="51"/>
    </row>
    <row r="608" spans="1:12" ht="14.4" x14ac:dyDescent="0.3">
      <c r="C608" s="11"/>
      <c r="D608" s="7" t="s">
        <v>29</v>
      </c>
      <c r="E608" s="50"/>
      <c r="F608" s="51"/>
      <c r="G608" s="51"/>
      <c r="H608" s="51"/>
      <c r="I608" s="51"/>
      <c r="J608" s="51"/>
      <c r="K608" s="52"/>
      <c r="L608" s="51"/>
    </row>
    <row r="609" spans="3:12" ht="14.4" x14ac:dyDescent="0.3">
      <c r="C609" s="11"/>
      <c r="D609" s="7" t="s">
        <v>30</v>
      </c>
      <c r="E609" s="50"/>
      <c r="F609" s="51"/>
      <c r="G609" s="51"/>
      <c r="H609" s="51"/>
      <c r="I609" s="51"/>
      <c r="J609" s="51"/>
      <c r="K609" s="52"/>
      <c r="L609" s="51"/>
    </row>
    <row r="610" spans="3:12" ht="14.4" x14ac:dyDescent="0.3">
      <c r="C610" s="11"/>
      <c r="D610" s="7" t="s">
        <v>31</v>
      </c>
      <c r="E610" s="50"/>
      <c r="F610" s="51"/>
      <c r="G610" s="51"/>
      <c r="H610" s="51"/>
      <c r="I610" s="51"/>
      <c r="J610" s="51"/>
      <c r="K610" s="52"/>
      <c r="L610" s="51"/>
    </row>
    <row r="611" spans="3:12" ht="14.4" x14ac:dyDescent="0.3">
      <c r="C611" s="11"/>
      <c r="D611" s="7" t="s">
        <v>32</v>
      </c>
      <c r="E611" s="50"/>
      <c r="F611" s="51"/>
      <c r="G611" s="51"/>
      <c r="H611" s="51"/>
      <c r="I611" s="51"/>
      <c r="J611" s="51"/>
      <c r="K611" s="52"/>
      <c r="L611" s="51"/>
    </row>
    <row r="612" spans="3:12" ht="14.4" x14ac:dyDescent="0.3">
      <c r="C612" s="11"/>
      <c r="D612" s="7" t="s">
        <v>33</v>
      </c>
      <c r="E612" s="50"/>
      <c r="F612" s="51"/>
      <c r="G612" s="51"/>
      <c r="H612" s="51"/>
      <c r="I612" s="51"/>
      <c r="J612" s="51"/>
      <c r="K612" s="52"/>
      <c r="L612" s="51"/>
    </row>
    <row r="613" spans="3:12" ht="14.4" x14ac:dyDescent="0.3">
      <c r="C613" s="11"/>
      <c r="D613" s="6" t="s">
        <v>24</v>
      </c>
      <c r="E613" s="50"/>
      <c r="F613" s="51"/>
      <c r="G613" s="51"/>
      <c r="H613" s="51"/>
      <c r="I613" s="51"/>
      <c r="J613" s="51"/>
      <c r="K613" s="52"/>
      <c r="L613" s="51"/>
    </row>
    <row r="614" spans="3:12" ht="14.4" x14ac:dyDescent="0.3"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3:12" ht="14.4" x14ac:dyDescent="0.3">
      <c r="C615" s="8"/>
      <c r="D615" s="19" t="s">
        <v>39</v>
      </c>
      <c r="E615" s="9"/>
      <c r="F615" s="21"/>
      <c r="G615" s="21"/>
      <c r="H615" s="21"/>
      <c r="I615" s="21"/>
      <c r="J615" s="21"/>
      <c r="K615" s="27"/>
      <c r="L615" s="21"/>
    </row>
    <row r="616" spans="3:12" ht="14.4" x14ac:dyDescent="0.3">
      <c r="C616" s="10" t="s">
        <v>34</v>
      </c>
      <c r="D616" s="12" t="s">
        <v>35</v>
      </c>
      <c r="E616" s="50"/>
      <c r="F616" s="51"/>
      <c r="G616" s="51"/>
      <c r="H616" s="51"/>
      <c r="I616" s="51"/>
      <c r="J616" s="51"/>
      <c r="K616" s="52"/>
      <c r="L616" s="51"/>
    </row>
    <row r="617" spans="3:12" ht="14.4" x14ac:dyDescent="0.3">
      <c r="C617" s="11"/>
      <c r="D617" s="12" t="s">
        <v>31</v>
      </c>
      <c r="E617" s="50"/>
      <c r="F617" s="51"/>
      <c r="G617" s="51"/>
      <c r="H617" s="51"/>
      <c r="I617" s="51"/>
      <c r="J617" s="51"/>
      <c r="K617" s="52"/>
      <c r="L617" s="51"/>
    </row>
    <row r="618" spans="3:12" ht="14.4" x14ac:dyDescent="0.3"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3:12" ht="14.4" x14ac:dyDescent="0.3"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3:12" ht="14.4" x14ac:dyDescent="0.3">
      <c r="C620" s="8"/>
      <c r="D620" s="19" t="s">
        <v>39</v>
      </c>
      <c r="E620" s="9"/>
      <c r="F620" s="21">
        <f>SUM(F616:F619)</f>
        <v>0</v>
      </c>
      <c r="G620" s="21">
        <f t="shared" ref="G620" si="208">SUM(G616:G619)</f>
        <v>0</v>
      </c>
      <c r="H620" s="21">
        <f t="shared" ref="H620" si="209">SUM(H616:H619)</f>
        <v>0</v>
      </c>
      <c r="I620" s="21">
        <f t="shared" ref="I620" si="210">SUM(I616:I619)</f>
        <v>0</v>
      </c>
      <c r="J620" s="21">
        <f t="shared" ref="J620" si="211">SUM(J616:J619)</f>
        <v>0</v>
      </c>
      <c r="K620" s="27"/>
      <c r="L620" s="21">
        <v>0</v>
      </c>
    </row>
    <row r="621" spans="3:12" ht="14.4" x14ac:dyDescent="0.3"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3:12" ht="14.4" x14ac:dyDescent="0.3"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3:12" ht="14.4" x14ac:dyDescent="0.3"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3:12" ht="14.4" x14ac:dyDescent="0.3"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3:12" ht="14.4" x14ac:dyDescent="0.3"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3:12" ht="14.4" x14ac:dyDescent="0.3"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3:12" ht="14.4" x14ac:dyDescent="0.3">
      <c r="C627" s="8"/>
      <c r="D627" s="19" t="s">
        <v>39</v>
      </c>
      <c r="E627" s="9"/>
      <c r="F627" s="21">
        <f>SUM(F621:F626)</f>
        <v>0</v>
      </c>
      <c r="G627" s="21">
        <f t="shared" ref="G627" si="212">SUM(G621:G626)</f>
        <v>0</v>
      </c>
      <c r="H627" s="21">
        <f t="shared" ref="H627" si="213">SUM(H621:H626)</f>
        <v>0</v>
      </c>
      <c r="I627" s="21">
        <f t="shared" ref="I627" si="214">SUM(I621:I626)</f>
        <v>0</v>
      </c>
      <c r="J627" s="21">
        <f t="shared" ref="J627" si="215">SUM(J621:J626)</f>
        <v>0</v>
      </c>
      <c r="K627" s="27"/>
      <c r="L627" s="21">
        <f t="shared" ref="L627" ca="1" si="216">SUM(L621:L629)</f>
        <v>0</v>
      </c>
    </row>
    <row r="628" spans="3:12" ht="14.4" x14ac:dyDescent="0.3"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3:12" ht="14.4" x14ac:dyDescent="0.3"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3:12" ht="14.4" x14ac:dyDescent="0.3"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3:12" ht="14.4" x14ac:dyDescent="0.3"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3:12" ht="14.4" x14ac:dyDescent="0.3"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3:12" ht="14.4" x14ac:dyDescent="0.3"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3:12" ht="14.4" x14ac:dyDescent="0.3">
      <c r="C634" s="8"/>
      <c r="D634" s="20" t="s">
        <v>39</v>
      </c>
      <c r="E634" s="9"/>
      <c r="F634" s="21">
        <f>SUM(F628:F633)</f>
        <v>0</v>
      </c>
      <c r="G634" s="21">
        <f t="shared" ref="G634" si="217">SUM(G628:G633)</f>
        <v>0</v>
      </c>
      <c r="H634" s="21">
        <f t="shared" ref="H634" si="218">SUM(H628:H633)</f>
        <v>0</v>
      </c>
      <c r="I634" s="21">
        <f t="shared" ref="I634" si="219">SUM(I628:I633)</f>
        <v>0</v>
      </c>
      <c r="J634" s="21">
        <f t="shared" ref="J634" si="220">SUM(J628:J633)</f>
        <v>0</v>
      </c>
      <c r="K634" s="27"/>
      <c r="L634" s="21">
        <f t="shared" ref="L634" ca="1" si="221">SUM(L628:L636)</f>
        <v>0</v>
      </c>
    </row>
    <row r="635" spans="3:12" ht="15" thickBot="1" x14ac:dyDescent="0.3">
      <c r="C635" s="62" t="s">
        <v>4</v>
      </c>
      <c r="D635" s="63"/>
      <c r="E635" s="33"/>
      <c r="F635" s="34">
        <f>F601+F605+F615+F620+F627+F634</f>
        <v>0</v>
      </c>
      <c r="G635" s="34">
        <f t="shared" ref="G635" si="222">G601+G605+G615+G620+G627+G634</f>
        <v>0</v>
      </c>
      <c r="H635" s="34">
        <f t="shared" ref="H635" si="223">H601+H605+H615+H620+H627+H634</f>
        <v>0</v>
      </c>
      <c r="I635" s="34">
        <f t="shared" ref="I635" si="224">I601+I605+I615+I620+I627+I634</f>
        <v>0</v>
      </c>
      <c r="J635" s="34">
        <f t="shared" ref="J635" si="225">J601+J605+J615+J620+J627+J634</f>
        <v>0</v>
      </c>
      <c r="K635" s="35"/>
      <c r="L635" s="34"/>
    </row>
    <row r="636" spans="3:12" ht="14.4" x14ac:dyDescent="0.3">
      <c r="C636" s="24" t="s">
        <v>20</v>
      </c>
      <c r="D636" s="5" t="s">
        <v>21</v>
      </c>
      <c r="E636" s="50"/>
      <c r="F636" s="51"/>
      <c r="G636" s="51"/>
      <c r="H636" s="51">
        <v>12.04</v>
      </c>
      <c r="I636" s="51">
        <v>14.9</v>
      </c>
      <c r="J636" s="51">
        <v>223</v>
      </c>
      <c r="K636" s="49" t="s">
        <v>72</v>
      </c>
      <c r="L636" s="48"/>
    </row>
    <row r="637" spans="3:12" ht="26.4" x14ac:dyDescent="0.3">
      <c r="C637" s="11"/>
      <c r="D637" s="6" t="s">
        <v>21</v>
      </c>
      <c r="E637" s="50"/>
      <c r="F637" s="51"/>
      <c r="G637" s="51"/>
      <c r="H637" s="51">
        <v>4.6399999999999997</v>
      </c>
      <c r="I637" s="51">
        <v>22.03</v>
      </c>
      <c r="J637" s="51">
        <v>144</v>
      </c>
      <c r="K637" s="52" t="s">
        <v>59</v>
      </c>
      <c r="L637" s="51"/>
    </row>
    <row r="638" spans="3:12" ht="26.4" x14ac:dyDescent="0.3">
      <c r="C638" s="11"/>
      <c r="D638" s="7" t="s">
        <v>22</v>
      </c>
      <c r="E638" s="50"/>
      <c r="F638" s="51"/>
      <c r="G638" s="51">
        <v>0.06</v>
      </c>
      <c r="H638" s="51">
        <v>0.01</v>
      </c>
      <c r="I638" s="51">
        <v>8.14</v>
      </c>
      <c r="J638" s="51">
        <v>34</v>
      </c>
      <c r="K638" s="52" t="s">
        <v>56</v>
      </c>
      <c r="L638" s="51"/>
    </row>
    <row r="639" spans="3:12" ht="14.4" x14ac:dyDescent="0.3">
      <c r="C639" s="11"/>
      <c r="D639" s="7" t="s">
        <v>23</v>
      </c>
      <c r="E639" s="50"/>
      <c r="F639" s="51"/>
      <c r="G639" s="51">
        <v>2.52</v>
      </c>
      <c r="H639" s="51">
        <v>0.36</v>
      </c>
      <c r="I639" s="51">
        <v>18.84</v>
      </c>
      <c r="J639" s="51">
        <v>89</v>
      </c>
      <c r="K639" s="52" t="s">
        <v>48</v>
      </c>
      <c r="L639" s="51"/>
    </row>
    <row r="640" spans="3:12" ht="14.4" x14ac:dyDescent="0.3">
      <c r="C640" s="11"/>
      <c r="D640" s="7" t="s">
        <v>24</v>
      </c>
      <c r="E640" s="50"/>
      <c r="F640" s="51"/>
      <c r="G640" s="51"/>
      <c r="H640" s="51"/>
      <c r="I640" s="51"/>
      <c r="J640" s="51"/>
      <c r="K640" s="52"/>
      <c r="L640" s="51"/>
    </row>
    <row r="641" spans="3:12" ht="14.4" x14ac:dyDescent="0.3">
      <c r="C641" s="11"/>
      <c r="D641" s="6" t="s">
        <v>27</v>
      </c>
      <c r="E641" s="50"/>
      <c r="F641" s="51"/>
      <c r="G641" s="51">
        <v>0.1</v>
      </c>
      <c r="H641" s="51">
        <v>0.01</v>
      </c>
      <c r="I641" s="51">
        <v>0.3</v>
      </c>
      <c r="J641" s="51">
        <v>2</v>
      </c>
      <c r="K641" s="52" t="s">
        <v>73</v>
      </c>
      <c r="L641" s="51"/>
    </row>
    <row r="642" spans="3:12" ht="14.4" x14ac:dyDescent="0.3">
      <c r="C642" s="11"/>
      <c r="D642" s="6"/>
      <c r="E642" s="50"/>
      <c r="F642" s="51"/>
      <c r="G642" s="51"/>
      <c r="H642" s="51"/>
      <c r="I642" s="51"/>
      <c r="J642" s="51"/>
      <c r="K642" s="52"/>
      <c r="L642" s="51"/>
    </row>
    <row r="643" spans="3:12" ht="14.4" x14ac:dyDescent="0.3">
      <c r="C643" s="8"/>
      <c r="D643" s="19" t="s">
        <v>39</v>
      </c>
      <c r="E643" s="9"/>
      <c r="F643" s="21"/>
      <c r="G643" s="21">
        <v>19.97</v>
      </c>
      <c r="H643" s="21">
        <v>17.059999999999999</v>
      </c>
      <c r="I643" s="21">
        <v>64.209999999999994</v>
      </c>
      <c r="J643" s="21">
        <v>492</v>
      </c>
      <c r="K643" s="27"/>
      <c r="L643" s="21">
        <v>66.760000000000005</v>
      </c>
    </row>
    <row r="644" spans="3:12" ht="14.4" x14ac:dyDescent="0.3"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3:12" ht="14.4" x14ac:dyDescent="0.3"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3:12" ht="14.4" x14ac:dyDescent="0.3"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3:12" ht="14.4" x14ac:dyDescent="0.3">
      <c r="C647" s="8"/>
      <c r="D647" s="19" t="s">
        <v>39</v>
      </c>
      <c r="E647" s="9"/>
      <c r="F647" s="21">
        <f>SUM(F644:F646)</f>
        <v>0</v>
      </c>
      <c r="G647" s="21">
        <f t="shared" ref="G647" si="226">SUM(G644:G646)</f>
        <v>0</v>
      </c>
      <c r="H647" s="21">
        <f t="shared" ref="H647" si="227">SUM(H644:H646)</f>
        <v>0</v>
      </c>
      <c r="I647" s="21">
        <f t="shared" ref="I647" si="228">SUM(I644:I646)</f>
        <v>0</v>
      </c>
      <c r="J647" s="21">
        <f t="shared" ref="J647" si="229">SUM(J644:J646)</f>
        <v>0</v>
      </c>
      <c r="K647" s="27"/>
      <c r="L647" s="21">
        <f t="shared" ref="L647" ca="1" si="230">SUM(L644:L652)</f>
        <v>0</v>
      </c>
    </row>
    <row r="648" spans="3:12" ht="14.4" x14ac:dyDescent="0.3">
      <c r="C648" s="10" t="s">
        <v>26</v>
      </c>
      <c r="D648" s="7" t="s">
        <v>27</v>
      </c>
      <c r="E648" s="50"/>
      <c r="F648" s="51"/>
      <c r="G648" s="51"/>
      <c r="H648" s="51"/>
      <c r="I648" s="51"/>
      <c r="J648" s="51"/>
      <c r="K648" s="52"/>
      <c r="L648" s="51"/>
    </row>
    <row r="649" spans="3:12" ht="14.4" x14ac:dyDescent="0.3">
      <c r="C649" s="11"/>
      <c r="D649" s="7" t="s">
        <v>28</v>
      </c>
      <c r="E649" s="50"/>
      <c r="F649" s="51"/>
      <c r="G649" s="51"/>
      <c r="H649" s="51"/>
      <c r="I649" s="51"/>
      <c r="J649" s="51"/>
      <c r="K649" s="52"/>
      <c r="L649" s="51"/>
    </row>
    <row r="650" spans="3:12" ht="14.4" x14ac:dyDescent="0.3">
      <c r="C650" s="11"/>
      <c r="D650" s="7" t="s">
        <v>29</v>
      </c>
      <c r="E650" s="50"/>
      <c r="F650" s="51"/>
      <c r="G650" s="51"/>
      <c r="H650" s="51"/>
      <c r="I650" s="51"/>
      <c r="J650" s="51"/>
      <c r="K650" s="52"/>
      <c r="L650" s="51"/>
    </row>
    <row r="651" spans="3:12" ht="14.4" x14ac:dyDescent="0.3">
      <c r="C651" s="11"/>
      <c r="D651" s="7" t="s">
        <v>30</v>
      </c>
      <c r="E651" s="50"/>
      <c r="F651" s="51"/>
      <c r="G651" s="51"/>
      <c r="H651" s="51"/>
      <c r="I651" s="51"/>
      <c r="J651" s="51"/>
      <c r="K651" s="52"/>
      <c r="L651" s="51"/>
    </row>
    <row r="652" spans="3:12" ht="14.4" x14ac:dyDescent="0.3">
      <c r="C652" s="11"/>
      <c r="D652" s="7" t="s">
        <v>31</v>
      </c>
      <c r="E652" s="50"/>
      <c r="F652" s="51"/>
      <c r="G652" s="51"/>
      <c r="H652" s="51"/>
      <c r="I652" s="51"/>
      <c r="J652" s="51"/>
      <c r="K652" s="52"/>
      <c r="L652" s="51"/>
    </row>
    <row r="653" spans="3:12" ht="14.4" x14ac:dyDescent="0.3">
      <c r="C653" s="11"/>
      <c r="D653" s="7" t="s">
        <v>32</v>
      </c>
      <c r="E653" s="50"/>
      <c r="F653" s="51"/>
      <c r="G653" s="51"/>
      <c r="H653" s="51"/>
      <c r="I653" s="51"/>
      <c r="J653" s="51"/>
      <c r="K653" s="52"/>
      <c r="L653" s="51"/>
    </row>
    <row r="654" spans="3:12" ht="14.4" x14ac:dyDescent="0.3">
      <c r="C654" s="11"/>
      <c r="D654" s="7" t="s">
        <v>33</v>
      </c>
      <c r="E654" s="50"/>
      <c r="F654" s="51"/>
      <c r="G654" s="51"/>
      <c r="H654" s="51"/>
      <c r="I654" s="51"/>
      <c r="J654" s="51"/>
      <c r="K654" s="52"/>
      <c r="L654" s="51"/>
    </row>
    <row r="655" spans="3:12" ht="14.4" x14ac:dyDescent="0.3"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3:12" ht="14.4" x14ac:dyDescent="0.3"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3:12" ht="14.4" x14ac:dyDescent="0.3">
      <c r="C657" s="8"/>
      <c r="D657" s="19" t="s">
        <v>39</v>
      </c>
      <c r="E657" s="9"/>
      <c r="F657" s="21"/>
      <c r="G657" s="21"/>
      <c r="H657" s="21"/>
      <c r="I657" s="21"/>
      <c r="J657" s="21"/>
      <c r="K657" s="27"/>
      <c r="L657" s="21"/>
    </row>
    <row r="658" spans="3:12" ht="14.4" x14ac:dyDescent="0.3">
      <c r="C658" s="10" t="s">
        <v>34</v>
      </c>
      <c r="D658" s="12" t="s">
        <v>35</v>
      </c>
      <c r="E658" s="50"/>
      <c r="F658" s="51"/>
      <c r="G658" s="51"/>
      <c r="H658" s="51"/>
      <c r="I658" s="51"/>
      <c r="J658" s="51"/>
      <c r="K658" s="52"/>
      <c r="L658" s="51"/>
    </row>
    <row r="659" spans="3:12" ht="14.4" x14ac:dyDescent="0.3">
      <c r="C659" s="11"/>
      <c r="D659" s="12" t="s">
        <v>31</v>
      </c>
      <c r="E659" s="50"/>
      <c r="F659" s="51"/>
      <c r="G659" s="51"/>
      <c r="H659" s="51"/>
      <c r="I659" s="51"/>
      <c r="J659" s="51"/>
      <c r="K659" s="52"/>
      <c r="L659" s="51"/>
    </row>
    <row r="660" spans="3:12" ht="14.4" x14ac:dyDescent="0.3"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3:12" ht="14.4" x14ac:dyDescent="0.3"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3:12" ht="14.4" x14ac:dyDescent="0.3">
      <c r="C662" s="8"/>
      <c r="D662" s="19" t="s">
        <v>39</v>
      </c>
      <c r="E662" s="9"/>
      <c r="F662" s="21">
        <f>SUM(F658:F661)</f>
        <v>0</v>
      </c>
      <c r="G662" s="21">
        <f t="shared" ref="G662" si="231">SUM(G658:G661)</f>
        <v>0</v>
      </c>
      <c r="H662" s="21">
        <f t="shared" ref="H662" si="232">SUM(H658:H661)</f>
        <v>0</v>
      </c>
      <c r="I662" s="21">
        <f t="shared" ref="I662" si="233">SUM(I658:I661)</f>
        <v>0</v>
      </c>
      <c r="J662" s="21">
        <f t="shared" ref="J662" si="234">SUM(J658:J661)</f>
        <v>0</v>
      </c>
      <c r="K662" s="27"/>
      <c r="L662" s="21">
        <v>0</v>
      </c>
    </row>
    <row r="663" spans="3:12" ht="14.4" x14ac:dyDescent="0.3"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3:12" ht="14.4" x14ac:dyDescent="0.3"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3:12" ht="14.4" x14ac:dyDescent="0.3"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3:12" ht="14.4" x14ac:dyDescent="0.3"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3:12" ht="14.4" x14ac:dyDescent="0.3"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3:12" ht="14.4" x14ac:dyDescent="0.3"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3:12" ht="14.4" x14ac:dyDescent="0.3">
      <c r="C669" s="8"/>
      <c r="D669" s="19" t="s">
        <v>39</v>
      </c>
      <c r="E669" s="9"/>
      <c r="F669" s="21">
        <f>SUM(F663:F668)</f>
        <v>0</v>
      </c>
      <c r="G669" s="21">
        <f t="shared" ref="G669" si="235">SUM(G663:G668)</f>
        <v>0</v>
      </c>
      <c r="H669" s="21">
        <f t="shared" ref="H669" si="236">SUM(H663:H668)</f>
        <v>0</v>
      </c>
      <c r="I669" s="21">
        <f t="shared" ref="I669" si="237">SUM(I663:I668)</f>
        <v>0</v>
      </c>
      <c r="J669" s="21">
        <f t="shared" ref="J669" si="238">SUM(J663:J668)</f>
        <v>0</v>
      </c>
      <c r="K669" s="27"/>
      <c r="L669" s="21">
        <f t="shared" ref="L669" ca="1" si="239">SUM(L663:L671)</f>
        <v>0</v>
      </c>
    </row>
    <row r="670" spans="3:12" ht="14.4" x14ac:dyDescent="0.3"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3:12" ht="14.4" x14ac:dyDescent="0.3"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3:12" ht="14.4" x14ac:dyDescent="0.3"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3:12" ht="14.4" x14ac:dyDescent="0.3"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3:12" ht="14.4" x14ac:dyDescent="0.3"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3:12" ht="14.4" x14ac:dyDescent="0.3"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3:12" ht="14.4" x14ac:dyDescent="0.3">
      <c r="C676" s="8"/>
      <c r="D676" s="20" t="s">
        <v>39</v>
      </c>
      <c r="E676" s="9"/>
      <c r="F676" s="21">
        <f>SUM(F670:F675)</f>
        <v>0</v>
      </c>
      <c r="G676" s="21">
        <f t="shared" ref="G676" si="240">SUM(G670:G675)</f>
        <v>0</v>
      </c>
      <c r="H676" s="21">
        <f t="shared" ref="H676" si="241">SUM(H670:H675)</f>
        <v>0</v>
      </c>
      <c r="I676" s="21">
        <f t="shared" ref="I676" si="242">SUM(I670:I675)</f>
        <v>0</v>
      </c>
      <c r="J676" s="21">
        <f t="shared" ref="J676" si="243">SUM(J670:J675)</f>
        <v>0</v>
      </c>
      <c r="K676" s="27"/>
      <c r="L676" s="21">
        <f t="shared" ref="L676" ca="1" si="244">SUM(L670:L678)</f>
        <v>0</v>
      </c>
    </row>
    <row r="677" spans="3:12" ht="15" thickBot="1" x14ac:dyDescent="0.3">
      <c r="C677" s="62" t="s">
        <v>4</v>
      </c>
      <c r="D677" s="63"/>
      <c r="E677" s="33"/>
      <c r="F677" s="34">
        <f>F643+F647+F657+F662+F669+F676</f>
        <v>0</v>
      </c>
      <c r="G677" s="34">
        <f t="shared" ref="G677" si="245">G643+G647+G657+G662+G669+G676</f>
        <v>19.97</v>
      </c>
      <c r="H677" s="34">
        <f t="shared" ref="H677" si="246">H643+H647+H657+H662+H669+H676</f>
        <v>17.059999999999999</v>
      </c>
      <c r="I677" s="34">
        <f t="shared" ref="I677" si="247">I643+I647+I657+I662+I669+I676</f>
        <v>64.209999999999994</v>
      </c>
      <c r="J677" s="34">
        <f t="shared" ref="J677" si="248">J643+J647+J657+J662+J669+J676</f>
        <v>492</v>
      </c>
      <c r="K677" s="35"/>
      <c r="L677" s="34">
        <v>66.760000000000005</v>
      </c>
    </row>
    <row r="678" spans="3:12" ht="14.4" x14ac:dyDescent="0.3">
      <c r="C678" s="24" t="s">
        <v>20</v>
      </c>
      <c r="D678" s="5" t="s">
        <v>21</v>
      </c>
      <c r="E678" s="50" t="s">
        <v>78</v>
      </c>
      <c r="F678" s="51">
        <v>200</v>
      </c>
      <c r="G678" s="51">
        <v>15.44</v>
      </c>
      <c r="H678" s="51">
        <v>18.29</v>
      </c>
      <c r="I678" s="51">
        <v>45.88</v>
      </c>
      <c r="J678" s="51">
        <v>410</v>
      </c>
      <c r="K678" s="49" t="s">
        <v>49</v>
      </c>
      <c r="L678" s="48"/>
    </row>
    <row r="679" spans="3:12" ht="14.4" x14ac:dyDescent="0.3">
      <c r="C679" s="11"/>
      <c r="D679" s="6"/>
      <c r="E679" s="50"/>
      <c r="F679" s="51"/>
      <c r="G679" s="51"/>
      <c r="H679" s="51"/>
      <c r="I679" s="51"/>
      <c r="J679" s="51"/>
      <c r="K679" s="52"/>
      <c r="L679" s="51"/>
    </row>
    <row r="680" spans="3:12" ht="26.4" x14ac:dyDescent="0.3">
      <c r="C680" s="11"/>
      <c r="D680" s="7" t="s">
        <v>22</v>
      </c>
      <c r="E680" s="50" t="s">
        <v>60</v>
      </c>
      <c r="F680" s="51">
        <v>208</v>
      </c>
      <c r="G680" s="51">
        <v>0.02</v>
      </c>
      <c r="H680" s="51"/>
      <c r="I680" s="51">
        <v>7.99</v>
      </c>
      <c r="J680" s="51">
        <v>32</v>
      </c>
      <c r="K680" s="52" t="s">
        <v>69</v>
      </c>
      <c r="L680" s="51"/>
    </row>
    <row r="681" spans="3:12" ht="26.4" x14ac:dyDescent="0.3">
      <c r="C681" s="11"/>
      <c r="D681" s="7" t="s">
        <v>23</v>
      </c>
      <c r="E681" s="50" t="s">
        <v>54</v>
      </c>
      <c r="F681" s="51">
        <v>40</v>
      </c>
      <c r="G681" s="51">
        <v>2.52</v>
      </c>
      <c r="H681" s="51">
        <v>0.36</v>
      </c>
      <c r="I681" s="51">
        <v>18.84</v>
      </c>
      <c r="J681" s="51">
        <v>89</v>
      </c>
      <c r="K681" s="52"/>
      <c r="L681" s="51"/>
    </row>
    <row r="682" spans="3:12" ht="14.4" x14ac:dyDescent="0.3">
      <c r="C682" s="11"/>
      <c r="D682" s="7" t="s">
        <v>27</v>
      </c>
      <c r="E682" s="50"/>
      <c r="F682" s="51"/>
      <c r="G682" s="51"/>
      <c r="H682" s="51"/>
      <c r="I682" s="51"/>
      <c r="J682" s="51"/>
      <c r="K682" s="52"/>
      <c r="L682" s="51"/>
    </row>
    <row r="683" spans="3:12" ht="26.4" x14ac:dyDescent="0.3">
      <c r="C683" s="11"/>
      <c r="D683" s="6" t="s">
        <v>52</v>
      </c>
      <c r="E683" s="50" t="s">
        <v>62</v>
      </c>
      <c r="F683" s="51">
        <v>60</v>
      </c>
      <c r="G683" s="51">
        <v>0.24</v>
      </c>
      <c r="H683" s="51">
        <v>0.24</v>
      </c>
      <c r="I683" s="51">
        <v>5.88</v>
      </c>
      <c r="J683" s="51">
        <v>27</v>
      </c>
      <c r="K683" s="52" t="s">
        <v>70</v>
      </c>
      <c r="L683" s="51"/>
    </row>
    <row r="684" spans="3:12" ht="14.4" x14ac:dyDescent="0.3"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3:12" ht="14.4" x14ac:dyDescent="0.3">
      <c r="C685" s="8"/>
      <c r="D685" s="19" t="s">
        <v>39</v>
      </c>
      <c r="E685" s="9"/>
      <c r="F685" s="21">
        <v>508</v>
      </c>
      <c r="G685" s="21">
        <v>18.22</v>
      </c>
      <c r="H685" s="21">
        <v>18.89</v>
      </c>
      <c r="I685" s="21">
        <v>78.59</v>
      </c>
      <c r="J685" s="21">
        <v>558</v>
      </c>
      <c r="K685" s="27"/>
      <c r="L685" s="21">
        <v>66.760000000000005</v>
      </c>
    </row>
    <row r="686" spans="3:12" ht="14.4" x14ac:dyDescent="0.3"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3:12" ht="14.4" x14ac:dyDescent="0.3"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3:12" ht="14.4" x14ac:dyDescent="0.3"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3:12" ht="14.4" x14ac:dyDescent="0.3">
      <c r="C689" s="8"/>
      <c r="D689" s="19" t="s">
        <v>39</v>
      </c>
      <c r="E689" s="9"/>
      <c r="F689" s="21">
        <f>SUM(F686:F688)</f>
        <v>0</v>
      </c>
      <c r="G689" s="21">
        <f t="shared" ref="G689" si="249">SUM(G686:G688)</f>
        <v>0</v>
      </c>
      <c r="H689" s="21">
        <f t="shared" ref="H689" si="250">SUM(H686:H688)</f>
        <v>0</v>
      </c>
      <c r="I689" s="21">
        <f t="shared" ref="I689" si="251">SUM(I686:I688)</f>
        <v>0</v>
      </c>
      <c r="J689" s="21"/>
      <c r="K689" s="27"/>
      <c r="L689" s="21">
        <f t="shared" ref="L689" ca="1" si="252">SUM(L686:L694)</f>
        <v>0</v>
      </c>
    </row>
    <row r="690" spans="3:12" ht="14.4" x14ac:dyDescent="0.3">
      <c r="C690" s="10" t="s">
        <v>26</v>
      </c>
      <c r="D690" s="7" t="s">
        <v>27</v>
      </c>
      <c r="E690" s="50"/>
      <c r="F690" s="51"/>
      <c r="G690" s="51"/>
      <c r="H690" s="51"/>
      <c r="I690" s="51"/>
      <c r="J690" s="51"/>
      <c r="K690" s="52"/>
      <c r="L690" s="51"/>
    </row>
    <row r="691" spans="3:12" ht="14.4" x14ac:dyDescent="0.3">
      <c r="C691" s="11"/>
      <c r="D691" s="7" t="s">
        <v>28</v>
      </c>
      <c r="E691" s="50"/>
      <c r="F691" s="51"/>
      <c r="G691" s="51"/>
      <c r="H691" s="51"/>
      <c r="I691" s="51"/>
      <c r="J691" s="51"/>
      <c r="K691" s="52"/>
      <c r="L691" s="51"/>
    </row>
    <row r="692" spans="3:12" ht="14.4" x14ac:dyDescent="0.3">
      <c r="C692" s="11"/>
      <c r="D692" s="7" t="s">
        <v>29</v>
      </c>
      <c r="E692" s="50"/>
      <c r="F692" s="51"/>
      <c r="G692" s="51"/>
      <c r="H692" s="51"/>
      <c r="I692" s="51"/>
      <c r="J692" s="51"/>
      <c r="K692" s="52"/>
      <c r="L692" s="51"/>
    </row>
    <row r="693" spans="3:12" ht="14.4" x14ac:dyDescent="0.3">
      <c r="C693" s="11"/>
      <c r="D693" s="7" t="s">
        <v>30</v>
      </c>
      <c r="E693" s="50"/>
      <c r="F693" s="51"/>
      <c r="G693" s="51"/>
      <c r="H693" s="51"/>
      <c r="I693" s="51"/>
      <c r="J693" s="51"/>
      <c r="K693" s="52"/>
      <c r="L693" s="51"/>
    </row>
    <row r="694" spans="3:12" ht="14.4" x14ac:dyDescent="0.3">
      <c r="C694" s="11"/>
      <c r="D694" s="7" t="s">
        <v>31</v>
      </c>
      <c r="E694" s="50"/>
      <c r="F694" s="51"/>
      <c r="G694" s="51"/>
      <c r="H694" s="51"/>
      <c r="I694" s="51"/>
      <c r="J694" s="51"/>
      <c r="K694" s="52"/>
      <c r="L694" s="51"/>
    </row>
    <row r="695" spans="3:12" ht="14.4" x14ac:dyDescent="0.3">
      <c r="C695" s="11"/>
      <c r="D695" s="7" t="s">
        <v>32</v>
      </c>
      <c r="E695" s="50"/>
      <c r="F695" s="51"/>
      <c r="G695" s="51"/>
      <c r="H695" s="51"/>
      <c r="I695" s="51"/>
      <c r="J695" s="51"/>
      <c r="K695" s="52"/>
      <c r="L695" s="51"/>
    </row>
    <row r="696" spans="3:12" ht="14.4" x14ac:dyDescent="0.3">
      <c r="C696" s="11"/>
      <c r="D696" s="7" t="s">
        <v>33</v>
      </c>
      <c r="E696" s="50"/>
      <c r="F696" s="51"/>
      <c r="G696" s="51"/>
      <c r="H696" s="51"/>
      <c r="I696" s="51"/>
      <c r="J696" s="51"/>
      <c r="K696" s="52"/>
      <c r="L696" s="51"/>
    </row>
    <row r="697" spans="3:12" ht="14.4" x14ac:dyDescent="0.3">
      <c r="C697" s="11"/>
      <c r="D697" s="6" t="s">
        <v>47</v>
      </c>
      <c r="E697" s="50"/>
      <c r="F697" s="51"/>
      <c r="G697" s="51"/>
      <c r="H697" s="51"/>
      <c r="I697" s="51"/>
      <c r="J697" s="51"/>
      <c r="K697" s="52"/>
      <c r="L697" s="51"/>
    </row>
    <row r="698" spans="3:12" ht="14.4" x14ac:dyDescent="0.3"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3:12" ht="14.4" x14ac:dyDescent="0.3">
      <c r="C699" s="8"/>
      <c r="D699" s="19" t="s">
        <v>39</v>
      </c>
      <c r="E699" s="9"/>
      <c r="F699" s="21"/>
      <c r="G699" s="21"/>
      <c r="H699" s="21"/>
      <c r="I699" s="21"/>
      <c r="J699" s="21"/>
      <c r="K699" s="27"/>
      <c r="L699" s="21"/>
    </row>
    <row r="700" spans="3:12" ht="14.4" x14ac:dyDescent="0.3">
      <c r="C700" s="10" t="s">
        <v>34</v>
      </c>
      <c r="D700" s="12" t="s">
        <v>35</v>
      </c>
      <c r="E700" s="50"/>
      <c r="F700" s="51"/>
      <c r="G700" s="51"/>
      <c r="H700" s="51"/>
      <c r="I700" s="51"/>
      <c r="J700" s="51"/>
      <c r="K700" s="52"/>
      <c r="L700" s="51"/>
    </row>
    <row r="701" spans="3:12" ht="14.4" x14ac:dyDescent="0.3">
      <c r="C701" s="11"/>
      <c r="D701" s="12" t="s">
        <v>31</v>
      </c>
      <c r="E701" s="50"/>
      <c r="F701" s="51"/>
      <c r="G701" s="51"/>
      <c r="H701" s="51"/>
      <c r="I701" s="51"/>
      <c r="J701" s="51" t="s">
        <v>45</v>
      </c>
      <c r="K701" s="52"/>
      <c r="L701" s="51"/>
    </row>
    <row r="702" spans="3:12" ht="14.4" x14ac:dyDescent="0.3"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3:12" ht="14.4" x14ac:dyDescent="0.3"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3:12" ht="14.4" x14ac:dyDescent="0.3">
      <c r="C704" s="8"/>
      <c r="D704" s="19" t="s">
        <v>39</v>
      </c>
      <c r="E704" s="9"/>
      <c r="F704" s="21">
        <f>SUM(F700:F703)</f>
        <v>0</v>
      </c>
      <c r="G704" s="21">
        <f t="shared" ref="G704" si="253">SUM(G700:G703)</f>
        <v>0</v>
      </c>
      <c r="H704" s="21">
        <f t="shared" ref="H704" si="254">SUM(H700:H703)</f>
        <v>0</v>
      </c>
      <c r="I704" s="21">
        <f t="shared" ref="I704" si="255">SUM(I700:I703)</f>
        <v>0</v>
      </c>
      <c r="J704" s="21">
        <f t="shared" ref="J704" si="256">SUM(J700:J703)</f>
        <v>0</v>
      </c>
      <c r="K704" s="27"/>
      <c r="L704" s="21">
        <v>0</v>
      </c>
    </row>
    <row r="705" spans="3:12" ht="14.4" x14ac:dyDescent="0.3"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3:12" ht="14.4" x14ac:dyDescent="0.3"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3:12" ht="14.4" x14ac:dyDescent="0.3"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3:12" ht="14.4" x14ac:dyDescent="0.3"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3:12" ht="14.4" x14ac:dyDescent="0.3"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3:12" ht="14.4" x14ac:dyDescent="0.3"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3:12" ht="14.4" x14ac:dyDescent="0.3">
      <c r="C711" s="8"/>
      <c r="D711" s="19" t="s">
        <v>39</v>
      </c>
      <c r="E711" s="9"/>
      <c r="F711" s="21">
        <f>SUM(F705:F710)</f>
        <v>0</v>
      </c>
      <c r="G711" s="21">
        <f t="shared" ref="G711" si="257">SUM(G705:G710)</f>
        <v>0</v>
      </c>
      <c r="H711" s="21">
        <f t="shared" ref="H711" si="258">SUM(H705:H710)</f>
        <v>0</v>
      </c>
      <c r="I711" s="21">
        <f t="shared" ref="I711" si="259">SUM(I705:I710)</f>
        <v>0</v>
      </c>
      <c r="J711" s="21">
        <f t="shared" ref="J711" si="260">SUM(J705:J710)</f>
        <v>0</v>
      </c>
      <c r="K711" s="27"/>
      <c r="L711" s="21">
        <f t="shared" ref="L711" ca="1" si="261">SUM(L705:L713)</f>
        <v>0</v>
      </c>
    </row>
    <row r="712" spans="3:12" ht="14.4" x14ac:dyDescent="0.3"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3:12" ht="14.4" x14ac:dyDescent="0.3"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3:12" ht="14.4" x14ac:dyDescent="0.3"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3:12" ht="14.4" x14ac:dyDescent="0.3"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3:12" ht="14.4" x14ac:dyDescent="0.3"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3:12" ht="14.4" x14ac:dyDescent="0.3"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3:12" ht="14.4" x14ac:dyDescent="0.3">
      <c r="C718" s="8"/>
      <c r="D718" s="20" t="s">
        <v>39</v>
      </c>
      <c r="E718" s="9"/>
      <c r="F718" s="21">
        <f>SUM(F712:F717)</f>
        <v>0</v>
      </c>
      <c r="G718" s="21">
        <f t="shared" ref="G718" si="262">SUM(G712:G717)</f>
        <v>0</v>
      </c>
      <c r="H718" s="21">
        <f t="shared" ref="H718" si="263">SUM(H712:H717)</f>
        <v>0</v>
      </c>
      <c r="I718" s="21">
        <f t="shared" ref="I718" si="264">SUM(I712:I717)</f>
        <v>0</v>
      </c>
      <c r="J718" s="21">
        <f t="shared" ref="J718" si="265">SUM(J712:J717)</f>
        <v>0</v>
      </c>
      <c r="K718" s="27"/>
      <c r="L718" s="21">
        <f t="shared" ref="L718" ca="1" si="266">SUM(L712:L720)</f>
        <v>0</v>
      </c>
    </row>
    <row r="719" spans="3:12" ht="15" thickBot="1" x14ac:dyDescent="0.3">
      <c r="C719" s="62" t="s">
        <v>4</v>
      </c>
      <c r="D719" s="63"/>
      <c r="E719" s="33"/>
      <c r="F719" s="34">
        <f>F685+F689+F699+F704+F711+F718</f>
        <v>508</v>
      </c>
      <c r="G719" s="34">
        <f t="shared" ref="G719" si="267">G685+G689+G699+G704+G711+G718</f>
        <v>18.22</v>
      </c>
      <c r="H719" s="34">
        <f t="shared" ref="H719" si="268">H685+H689+H699+H704+H711+H718</f>
        <v>18.89</v>
      </c>
      <c r="I719" s="34">
        <f t="shared" ref="I719" si="269">I685+I689+I699+I704+I711+I718</f>
        <v>78.59</v>
      </c>
      <c r="J719" s="34">
        <f t="shared" ref="J719" si="270">J685+J689+J699+J704+J711+J718</f>
        <v>558</v>
      </c>
      <c r="K719" s="35"/>
      <c r="L719" s="34">
        <v>66.760000000000005</v>
      </c>
    </row>
    <row r="720" spans="3:12" ht="14.4" x14ac:dyDescent="0.3">
      <c r="C720" s="24" t="s">
        <v>20</v>
      </c>
      <c r="D720" s="5" t="s">
        <v>21</v>
      </c>
      <c r="E720" s="50" t="s">
        <v>53</v>
      </c>
      <c r="F720" s="51">
        <v>90</v>
      </c>
      <c r="G720" s="51">
        <v>11.01</v>
      </c>
      <c r="H720" s="51">
        <v>10.199999999999999</v>
      </c>
      <c r="I720" s="51">
        <v>6.03</v>
      </c>
      <c r="J720" s="51">
        <v>160</v>
      </c>
      <c r="K720" s="49" t="s">
        <v>58</v>
      </c>
      <c r="L720" s="48"/>
    </row>
    <row r="721" spans="3:12" ht="26.4" x14ac:dyDescent="0.3">
      <c r="C721" s="11"/>
      <c r="D721" s="6" t="s">
        <v>21</v>
      </c>
      <c r="E721" s="50" t="s">
        <v>61</v>
      </c>
      <c r="F721" s="51">
        <v>150</v>
      </c>
      <c r="G721" s="51">
        <v>3.28</v>
      </c>
      <c r="H721" s="51">
        <v>4.66</v>
      </c>
      <c r="I721" s="51">
        <v>22.03</v>
      </c>
      <c r="J721" s="51">
        <v>143</v>
      </c>
      <c r="K721" s="52" t="s">
        <v>74</v>
      </c>
      <c r="L721" s="51"/>
    </row>
    <row r="722" spans="3:12" ht="14.4" x14ac:dyDescent="0.3">
      <c r="C722" s="11"/>
      <c r="D722" s="7" t="s">
        <v>22</v>
      </c>
      <c r="E722" s="50" t="s">
        <v>63</v>
      </c>
      <c r="F722" s="51">
        <v>200</v>
      </c>
      <c r="G722" s="51">
        <v>0.8</v>
      </c>
      <c r="H722" s="51">
        <v>0.06</v>
      </c>
      <c r="I722" s="51">
        <v>18.46</v>
      </c>
      <c r="J722" s="51">
        <v>78</v>
      </c>
      <c r="K722" s="52" t="s">
        <v>64</v>
      </c>
      <c r="L722" s="51"/>
    </row>
    <row r="723" spans="3:12" ht="26.4" x14ac:dyDescent="0.3">
      <c r="C723" s="11"/>
      <c r="D723" s="7" t="s">
        <v>23</v>
      </c>
      <c r="E723" s="50" t="s">
        <v>54</v>
      </c>
      <c r="F723" s="51">
        <v>40</v>
      </c>
      <c r="G723" s="51">
        <v>2.52</v>
      </c>
      <c r="H723" s="51">
        <v>0.36</v>
      </c>
      <c r="I723" s="51">
        <v>18.84</v>
      </c>
      <c r="J723" s="51">
        <v>89</v>
      </c>
      <c r="K723" s="52" t="s">
        <v>48</v>
      </c>
      <c r="L723" s="51"/>
    </row>
    <row r="724" spans="3:12" ht="14.4" x14ac:dyDescent="0.3">
      <c r="C724" s="11"/>
      <c r="D724" s="7" t="s">
        <v>27</v>
      </c>
      <c r="E724" s="50" t="s">
        <v>71</v>
      </c>
      <c r="F724" s="51">
        <v>20</v>
      </c>
      <c r="G724" s="51">
        <v>0.01</v>
      </c>
      <c r="H724" s="51">
        <v>0.02</v>
      </c>
      <c r="I724" s="51">
        <v>0.4</v>
      </c>
      <c r="J724" s="51">
        <v>2</v>
      </c>
      <c r="K724" s="52" t="s">
        <v>73</v>
      </c>
      <c r="L724" s="51"/>
    </row>
    <row r="725" spans="3:12" ht="14.4" x14ac:dyDescent="0.3">
      <c r="C725" s="11"/>
      <c r="D725" s="6" t="s">
        <v>52</v>
      </c>
      <c r="E725" s="50"/>
      <c r="F725" s="51"/>
      <c r="G725" s="51"/>
      <c r="H725" s="51"/>
      <c r="I725" s="51"/>
      <c r="J725" s="51"/>
      <c r="K725" s="52"/>
      <c r="L725" s="51"/>
    </row>
    <row r="726" spans="3:12" ht="14.4" x14ac:dyDescent="0.3"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3:12" ht="14.4" x14ac:dyDescent="0.3">
      <c r="C727" s="8"/>
      <c r="D727" s="19" t="s">
        <v>39</v>
      </c>
      <c r="E727" s="9"/>
      <c r="F727" s="21">
        <v>500</v>
      </c>
      <c r="G727" s="21">
        <v>17.71</v>
      </c>
      <c r="H727" s="21">
        <v>15.04</v>
      </c>
      <c r="I727" s="21">
        <v>65.760000000000005</v>
      </c>
      <c r="J727" s="21">
        <v>472</v>
      </c>
      <c r="K727" s="27"/>
      <c r="L727" s="21">
        <v>66.760000000000005</v>
      </c>
    </row>
    <row r="728" spans="3:12" ht="14.4" x14ac:dyDescent="0.3"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3:12" ht="14.4" x14ac:dyDescent="0.3"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3:12" ht="14.4" x14ac:dyDescent="0.3"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3:12" ht="14.4" x14ac:dyDescent="0.3">
      <c r="C731" s="8"/>
      <c r="D731" s="19" t="s">
        <v>39</v>
      </c>
      <c r="E731" s="9"/>
      <c r="F731" s="21">
        <f>SUM(F728:F730)</f>
        <v>0</v>
      </c>
      <c r="G731" s="21">
        <f t="shared" ref="G731" si="271">SUM(G728:G730)</f>
        <v>0</v>
      </c>
      <c r="H731" s="21">
        <f t="shared" ref="H731" si="272">SUM(H728:H730)</f>
        <v>0</v>
      </c>
      <c r="I731" s="21">
        <f t="shared" ref="I731" si="273">SUM(I728:I730)</f>
        <v>0</v>
      </c>
      <c r="J731" s="21">
        <f t="shared" ref="J731" si="274">SUM(J728:J730)</f>
        <v>0</v>
      </c>
      <c r="K731" s="27"/>
      <c r="L731" s="21">
        <f t="shared" ref="L731" ca="1" si="275">SUM(L728:L736)</f>
        <v>0</v>
      </c>
    </row>
    <row r="732" spans="3:12" ht="14.4" x14ac:dyDescent="0.3">
      <c r="C732" s="10" t="s">
        <v>26</v>
      </c>
      <c r="D732" s="7" t="s">
        <v>27</v>
      </c>
      <c r="E732" s="50"/>
      <c r="F732" s="51"/>
      <c r="G732" s="51"/>
      <c r="H732" s="51"/>
      <c r="I732" s="51"/>
      <c r="J732" s="51"/>
      <c r="K732" s="52"/>
      <c r="L732" s="51"/>
    </row>
    <row r="733" spans="3:12" ht="14.4" x14ac:dyDescent="0.3">
      <c r="C733" s="11"/>
      <c r="D733" s="7" t="s">
        <v>28</v>
      </c>
      <c r="E733" s="50"/>
      <c r="F733" s="51"/>
      <c r="G733" s="51"/>
      <c r="H733" s="51"/>
      <c r="I733" s="51"/>
      <c r="J733" s="51"/>
      <c r="K733" s="52"/>
      <c r="L733" s="51"/>
    </row>
    <row r="734" spans="3:12" ht="14.4" x14ac:dyDescent="0.3">
      <c r="C734" s="11"/>
      <c r="D734" s="7" t="s">
        <v>29</v>
      </c>
      <c r="E734" s="50"/>
      <c r="F734" s="51"/>
      <c r="G734" s="51"/>
      <c r="H734" s="51"/>
      <c r="I734" s="51"/>
      <c r="J734" s="51"/>
      <c r="K734" s="52"/>
      <c r="L734" s="51"/>
    </row>
    <row r="735" spans="3:12" ht="14.4" x14ac:dyDescent="0.3">
      <c r="C735" s="11"/>
      <c r="D735" s="7" t="s">
        <v>30</v>
      </c>
      <c r="E735" s="50"/>
      <c r="F735" s="51"/>
      <c r="G735" s="51"/>
      <c r="H735" s="51"/>
      <c r="I735" s="51"/>
      <c r="J735" s="51"/>
      <c r="K735" s="52"/>
      <c r="L735" s="51"/>
    </row>
    <row r="736" spans="3:12" ht="14.4" x14ac:dyDescent="0.3">
      <c r="C736" s="11"/>
      <c r="D736" s="7" t="s">
        <v>31</v>
      </c>
      <c r="E736" s="50"/>
      <c r="F736" s="51"/>
      <c r="G736" s="51"/>
      <c r="H736" s="51"/>
      <c r="I736" s="51"/>
      <c r="J736" s="51"/>
      <c r="K736" s="52"/>
      <c r="L736" s="51"/>
    </row>
    <row r="737" spans="3:12" ht="14.4" x14ac:dyDescent="0.3">
      <c r="C737" s="11"/>
      <c r="D737" s="7" t="s">
        <v>32</v>
      </c>
      <c r="E737" s="50"/>
      <c r="F737" s="51"/>
      <c r="G737" s="51"/>
      <c r="H737" s="51"/>
      <c r="I737" s="51"/>
      <c r="J737" s="51"/>
      <c r="K737" s="52"/>
      <c r="L737" s="51"/>
    </row>
    <row r="738" spans="3:12" ht="14.4" x14ac:dyDescent="0.3">
      <c r="C738" s="11"/>
      <c r="D738" s="7" t="s">
        <v>33</v>
      </c>
      <c r="E738" s="50"/>
      <c r="F738" s="51"/>
      <c r="G738" s="51"/>
      <c r="H738" s="51"/>
      <c r="I738" s="51"/>
      <c r="J738" s="51"/>
      <c r="K738" s="52"/>
      <c r="L738" s="51"/>
    </row>
    <row r="739" spans="3:12" ht="14.4" x14ac:dyDescent="0.3"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3:12" ht="14.4" x14ac:dyDescent="0.3"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3:12" ht="14.4" x14ac:dyDescent="0.3">
      <c r="C741" s="8"/>
      <c r="D741" s="19" t="s">
        <v>39</v>
      </c>
      <c r="E741" s="9"/>
      <c r="F741" s="21"/>
      <c r="G741" s="21"/>
      <c r="H741" s="21"/>
      <c r="I741" s="21"/>
      <c r="J741" s="21"/>
      <c r="K741" s="27"/>
      <c r="L741" s="21"/>
    </row>
    <row r="742" spans="3:12" ht="14.4" x14ac:dyDescent="0.3">
      <c r="C742" s="10" t="s">
        <v>34</v>
      </c>
      <c r="D742" s="12" t="s">
        <v>35</v>
      </c>
      <c r="E742" s="50"/>
      <c r="F742" s="51"/>
      <c r="G742" s="51"/>
      <c r="H742" s="51"/>
      <c r="I742" s="51"/>
      <c r="J742" s="51"/>
      <c r="K742" s="52"/>
      <c r="L742" s="51"/>
    </row>
    <row r="743" spans="3:12" ht="14.4" x14ac:dyDescent="0.3">
      <c r="C743" s="11"/>
      <c r="D743" s="12" t="s">
        <v>31</v>
      </c>
      <c r="E743" s="50"/>
      <c r="F743" s="51"/>
      <c r="G743" s="51"/>
      <c r="H743" s="51"/>
      <c r="I743" s="51"/>
      <c r="J743" s="51"/>
      <c r="K743" s="52"/>
      <c r="L743" s="51"/>
    </row>
    <row r="744" spans="3:12" ht="14.4" x14ac:dyDescent="0.3"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3:12" ht="14.4" x14ac:dyDescent="0.3"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3:12" ht="14.4" x14ac:dyDescent="0.3">
      <c r="C746" s="8"/>
      <c r="D746" s="19" t="s">
        <v>39</v>
      </c>
      <c r="E746" s="9"/>
      <c r="F746" s="21">
        <f>SUM(F742:F745)</f>
        <v>0</v>
      </c>
      <c r="G746" s="21">
        <f t="shared" ref="G746" si="276">SUM(G742:G745)</f>
        <v>0</v>
      </c>
      <c r="H746" s="21">
        <f t="shared" ref="H746" si="277">SUM(H742:H745)</f>
        <v>0</v>
      </c>
      <c r="I746" s="21">
        <f t="shared" ref="I746" si="278">SUM(I742:I745)</f>
        <v>0</v>
      </c>
      <c r="J746" s="21">
        <f t="shared" ref="J746" si="279">SUM(J742:J745)</f>
        <v>0</v>
      </c>
      <c r="K746" s="27"/>
      <c r="L746" s="21">
        <v>0</v>
      </c>
    </row>
    <row r="747" spans="3:12" ht="14.4" x14ac:dyDescent="0.3"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3:12" ht="14.4" x14ac:dyDescent="0.3"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3:12" ht="14.4" x14ac:dyDescent="0.3"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3:12" ht="14.4" x14ac:dyDescent="0.3"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3:12" ht="14.4" x14ac:dyDescent="0.3"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3:12" ht="14.4" x14ac:dyDescent="0.3"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3:12" ht="14.4" x14ac:dyDescent="0.3">
      <c r="C753" s="8"/>
      <c r="D753" s="19" t="s">
        <v>39</v>
      </c>
      <c r="E753" s="9"/>
      <c r="F753" s="21">
        <f>SUM(F747:F752)</f>
        <v>0</v>
      </c>
      <c r="G753" s="21">
        <f t="shared" ref="G753" si="280">SUM(G747:G752)</f>
        <v>0</v>
      </c>
      <c r="H753" s="21">
        <f t="shared" ref="H753" si="281">SUM(H747:H752)</f>
        <v>0</v>
      </c>
      <c r="I753" s="21">
        <f t="shared" ref="I753" si="282">SUM(I747:I752)</f>
        <v>0</v>
      </c>
      <c r="J753" s="21">
        <f t="shared" ref="J753" si="283">SUM(J747:J752)</f>
        <v>0</v>
      </c>
      <c r="K753" s="27"/>
      <c r="L753" s="21">
        <f t="shared" ref="L753" ca="1" si="284">SUM(L747:L755)</f>
        <v>0</v>
      </c>
    </row>
    <row r="754" spans="3:12" ht="14.4" x14ac:dyDescent="0.3"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3:12" ht="14.4" x14ac:dyDescent="0.3"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3:12" ht="14.4" x14ac:dyDescent="0.3"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3:12" ht="14.4" x14ac:dyDescent="0.3"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3:12" ht="14.4" x14ac:dyDescent="0.3"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3:12" ht="14.4" x14ac:dyDescent="0.3"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3:12" ht="14.4" x14ac:dyDescent="0.3">
      <c r="C760" s="8"/>
      <c r="D760" s="20" t="s">
        <v>39</v>
      </c>
      <c r="E760" s="9"/>
      <c r="F760" s="21">
        <f>SUM(F754:F759)</f>
        <v>0</v>
      </c>
      <c r="G760" s="21">
        <f t="shared" ref="G760" si="285">SUM(G754:G759)</f>
        <v>0</v>
      </c>
      <c r="H760" s="21">
        <f t="shared" ref="H760" si="286">SUM(H754:H759)</f>
        <v>0</v>
      </c>
      <c r="I760" s="21">
        <f t="shared" ref="I760" si="287">SUM(I754:I759)</f>
        <v>0</v>
      </c>
      <c r="J760" s="21">
        <f t="shared" ref="J760" si="288">SUM(J754:J759)</f>
        <v>0</v>
      </c>
      <c r="K760" s="27"/>
      <c r="L760" s="21">
        <v>0</v>
      </c>
    </row>
    <row r="761" spans="3:12" ht="15" thickBot="1" x14ac:dyDescent="0.3">
      <c r="C761" s="62" t="s">
        <v>4</v>
      </c>
      <c r="D761" s="63"/>
      <c r="E761" s="33"/>
      <c r="F761" s="34">
        <f>F727+F731+F741+F746+F753+F760</f>
        <v>500</v>
      </c>
      <c r="G761" s="34">
        <f t="shared" ref="G761" si="289">G727+G731+G741+G746+G753+G760</f>
        <v>17.71</v>
      </c>
      <c r="H761" s="34">
        <v>15.3</v>
      </c>
      <c r="I761" s="34">
        <v>65.760000000000005</v>
      </c>
      <c r="J761" s="34">
        <f t="shared" ref="J761" si="290">J727+J731+J741+J746+J753+J760</f>
        <v>472</v>
      </c>
      <c r="K761" s="35"/>
      <c r="L761" s="34">
        <v>66.760000000000005</v>
      </c>
    </row>
    <row r="762" spans="3:12" ht="14.4" x14ac:dyDescent="0.3">
      <c r="C762" s="24" t="s">
        <v>20</v>
      </c>
      <c r="D762" s="5" t="s">
        <v>21</v>
      </c>
      <c r="E762" s="50" t="s">
        <v>65</v>
      </c>
      <c r="F762" s="51">
        <v>100</v>
      </c>
      <c r="G762" s="51">
        <v>11.69</v>
      </c>
      <c r="H762" s="51">
        <v>11.8</v>
      </c>
      <c r="I762" s="51">
        <v>7.2</v>
      </c>
      <c r="J762" s="51">
        <v>182</v>
      </c>
      <c r="K762" s="49" t="s">
        <v>66</v>
      </c>
      <c r="L762" s="48"/>
    </row>
    <row r="763" spans="3:12" ht="26.4" x14ac:dyDescent="0.3">
      <c r="C763" s="11"/>
      <c r="D763" s="6"/>
      <c r="E763" s="50" t="s">
        <v>67</v>
      </c>
      <c r="F763" s="51">
        <v>150</v>
      </c>
      <c r="G763" s="51">
        <v>5.64</v>
      </c>
      <c r="H763" s="51">
        <v>4.47</v>
      </c>
      <c r="I763" s="51">
        <v>35.94</v>
      </c>
      <c r="J763" s="51">
        <v>207</v>
      </c>
      <c r="K763" s="52" t="s">
        <v>68</v>
      </c>
      <c r="L763" s="51"/>
    </row>
    <row r="764" spans="3:12" ht="26.4" x14ac:dyDescent="0.3">
      <c r="C764" s="11"/>
      <c r="D764" s="7" t="s">
        <v>22</v>
      </c>
      <c r="E764" s="50" t="s">
        <v>60</v>
      </c>
      <c r="F764" s="51">
        <v>208</v>
      </c>
      <c r="G764" s="51">
        <v>0.02</v>
      </c>
      <c r="H764" s="51"/>
      <c r="I764" s="51">
        <v>7.99</v>
      </c>
      <c r="J764" s="51">
        <v>32</v>
      </c>
      <c r="K764" s="52" t="s">
        <v>75</v>
      </c>
      <c r="L764" s="51"/>
    </row>
    <row r="765" spans="3:12" ht="26.4" x14ac:dyDescent="0.3">
      <c r="C765" s="11"/>
      <c r="D765" s="7" t="s">
        <v>23</v>
      </c>
      <c r="E765" s="50" t="s">
        <v>57</v>
      </c>
      <c r="F765" s="51">
        <v>40</v>
      </c>
      <c r="G765" s="51">
        <v>2.52</v>
      </c>
      <c r="H765" s="51">
        <v>0.36</v>
      </c>
      <c r="I765" s="51">
        <v>18.84</v>
      </c>
      <c r="J765" s="51">
        <v>89</v>
      </c>
      <c r="K765" s="52"/>
      <c r="L765" s="51"/>
    </row>
    <row r="766" spans="3:12" ht="14.4" x14ac:dyDescent="0.3">
      <c r="C766" s="11"/>
      <c r="D766" s="7" t="s">
        <v>27</v>
      </c>
      <c r="E766" s="50" t="s">
        <v>76</v>
      </c>
      <c r="F766" s="51">
        <v>15</v>
      </c>
      <c r="G766" s="51">
        <v>0.2</v>
      </c>
      <c r="H766" s="51">
        <v>0.03</v>
      </c>
      <c r="I766" s="51">
        <v>0.6</v>
      </c>
      <c r="J766" s="51">
        <v>3</v>
      </c>
      <c r="K766" s="52" t="s">
        <v>73</v>
      </c>
      <c r="L766" s="51"/>
    </row>
    <row r="767" spans="3:12" ht="14.4" x14ac:dyDescent="0.3">
      <c r="C767" s="11"/>
      <c r="D767" s="6" t="s">
        <v>52</v>
      </c>
      <c r="E767" s="50"/>
      <c r="F767" s="51"/>
      <c r="G767" s="51"/>
      <c r="H767" s="51"/>
      <c r="I767" s="51"/>
      <c r="J767" s="51"/>
      <c r="K767" s="52"/>
      <c r="L767" s="51"/>
    </row>
    <row r="768" spans="3:12" ht="26.4" x14ac:dyDescent="0.3">
      <c r="C768" s="11"/>
      <c r="D768" s="6" t="s">
        <v>47</v>
      </c>
      <c r="E768" s="50" t="s">
        <v>55</v>
      </c>
      <c r="F768" s="51">
        <v>80</v>
      </c>
      <c r="G768" s="51">
        <v>0.31</v>
      </c>
      <c r="H768" s="51">
        <v>0.32</v>
      </c>
      <c r="I768" s="51">
        <v>7.84</v>
      </c>
      <c r="J768" s="51">
        <v>35</v>
      </c>
      <c r="K768" s="52" t="s">
        <v>70</v>
      </c>
      <c r="L768" s="51"/>
    </row>
    <row r="769" spans="3:12" ht="14.4" x14ac:dyDescent="0.3">
      <c r="C769" s="8"/>
      <c r="D769" s="19" t="s">
        <v>39</v>
      </c>
      <c r="E769" s="9"/>
      <c r="F769" s="21">
        <v>513</v>
      </c>
      <c r="G769" s="21">
        <v>20.07</v>
      </c>
      <c r="H769" s="21">
        <v>16.66</v>
      </c>
      <c r="I769" s="21">
        <v>70.569999999999993</v>
      </c>
      <c r="J769" s="21">
        <v>513</v>
      </c>
      <c r="K769" s="27"/>
      <c r="L769" s="21">
        <v>66.760000000000005</v>
      </c>
    </row>
    <row r="770" spans="3:12" ht="14.4" x14ac:dyDescent="0.3"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3:12" ht="14.4" x14ac:dyDescent="0.3"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3:12" ht="14.4" x14ac:dyDescent="0.3"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3:12" ht="14.4" x14ac:dyDescent="0.3">
      <c r="C773" s="8"/>
      <c r="D773" s="19" t="s">
        <v>39</v>
      </c>
      <c r="E773" s="9"/>
      <c r="F773" s="21">
        <f>SUM(F770:F772)</f>
        <v>0</v>
      </c>
      <c r="G773" s="21">
        <f t="shared" ref="G773" si="291">SUM(G770:G772)</f>
        <v>0</v>
      </c>
      <c r="H773" s="21">
        <f t="shared" ref="H773" si="292">SUM(H770:H772)</f>
        <v>0</v>
      </c>
      <c r="I773" s="21">
        <f t="shared" ref="I773" si="293">SUM(I770:I772)</f>
        <v>0</v>
      </c>
      <c r="J773" s="21">
        <f t="shared" ref="J773" si="294">SUM(J770:J772)</f>
        <v>0</v>
      </c>
      <c r="K773" s="27"/>
      <c r="L773" s="21">
        <f t="shared" ref="L773" ca="1" si="295">SUM(L770:L778)</f>
        <v>0</v>
      </c>
    </row>
    <row r="774" spans="3:12" ht="14.4" x14ac:dyDescent="0.3"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3:12" ht="14.4" x14ac:dyDescent="0.3">
      <c r="C775" s="11"/>
      <c r="D775" s="7" t="s">
        <v>28</v>
      </c>
      <c r="E775" s="50"/>
      <c r="F775" s="51"/>
      <c r="G775" s="51"/>
      <c r="H775" s="51"/>
      <c r="I775" s="51"/>
      <c r="J775" s="51"/>
      <c r="K775" s="52"/>
      <c r="L775" s="51"/>
    </row>
    <row r="776" spans="3:12" ht="14.4" x14ac:dyDescent="0.3">
      <c r="C776" s="11"/>
      <c r="D776" s="7" t="s">
        <v>29</v>
      </c>
      <c r="E776" s="50"/>
      <c r="F776" s="51"/>
      <c r="G776" s="51"/>
      <c r="H776" s="51"/>
      <c r="I776" s="51"/>
      <c r="J776" s="51"/>
      <c r="K776" s="52"/>
      <c r="L776" s="51"/>
    </row>
    <row r="777" spans="3:12" ht="14.4" x14ac:dyDescent="0.3">
      <c r="C777" s="11"/>
      <c r="D777" s="7" t="s">
        <v>30</v>
      </c>
      <c r="E777" s="50"/>
      <c r="F777" s="51"/>
      <c r="G777" s="51"/>
      <c r="H777" s="51"/>
      <c r="I777" s="51"/>
      <c r="J777" s="51"/>
      <c r="K777" s="52"/>
      <c r="L777" s="51"/>
    </row>
    <row r="778" spans="3:12" ht="14.4" x14ac:dyDescent="0.3">
      <c r="C778" s="11"/>
      <c r="D778" s="7" t="s">
        <v>31</v>
      </c>
      <c r="E778" s="50"/>
      <c r="F778" s="51"/>
      <c r="G778" s="51"/>
      <c r="H778" s="51"/>
      <c r="I778" s="51"/>
      <c r="J778" s="51"/>
      <c r="K778" s="52"/>
      <c r="L778" s="51"/>
    </row>
    <row r="779" spans="3:12" ht="14.4" x14ac:dyDescent="0.3">
      <c r="C779" s="11"/>
      <c r="D779" s="7" t="s">
        <v>32</v>
      </c>
      <c r="E779" s="50"/>
      <c r="F779" s="51"/>
      <c r="G779" s="51"/>
      <c r="H779" s="51"/>
      <c r="I779" s="51"/>
      <c r="J779" s="51"/>
      <c r="K779" s="52"/>
      <c r="L779" s="51"/>
    </row>
    <row r="780" spans="3:12" ht="14.4" x14ac:dyDescent="0.3">
      <c r="C780" s="11"/>
      <c r="D780" s="7" t="s">
        <v>33</v>
      </c>
      <c r="E780" s="50"/>
      <c r="F780" s="51"/>
      <c r="G780" s="51"/>
      <c r="H780" s="51"/>
      <c r="I780" s="51"/>
      <c r="J780" s="51"/>
      <c r="K780" s="52"/>
      <c r="L780" s="51"/>
    </row>
    <row r="781" spans="3:12" ht="14.4" x14ac:dyDescent="0.3">
      <c r="C781" s="11"/>
      <c r="D781" s="6" t="s">
        <v>47</v>
      </c>
      <c r="E781" s="50"/>
      <c r="F781" s="51"/>
      <c r="G781" s="51"/>
      <c r="H781" s="51"/>
      <c r="I781" s="51"/>
      <c r="J781" s="51"/>
      <c r="K781" s="52"/>
      <c r="L781" s="51"/>
    </row>
    <row r="782" spans="3:12" ht="14.4" x14ac:dyDescent="0.3"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3:12" ht="14.4" x14ac:dyDescent="0.3">
      <c r="C783" s="8"/>
      <c r="D783" s="19" t="s">
        <v>39</v>
      </c>
      <c r="E783" s="9"/>
      <c r="F783" s="21"/>
      <c r="G783" s="21"/>
      <c r="H783" s="21"/>
      <c r="I783" s="21"/>
      <c r="J783" s="21"/>
      <c r="K783" s="27"/>
      <c r="L783" s="21"/>
    </row>
    <row r="784" spans="3:12" ht="14.4" x14ac:dyDescent="0.3">
      <c r="C784" s="10" t="s">
        <v>34</v>
      </c>
      <c r="D784" s="12" t="s">
        <v>35</v>
      </c>
      <c r="E784" s="50"/>
      <c r="F784" s="51"/>
      <c r="G784" s="51"/>
      <c r="H784" s="51"/>
      <c r="I784" s="51"/>
      <c r="J784" s="51"/>
      <c r="K784" s="52"/>
      <c r="L784" s="51"/>
    </row>
    <row r="785" spans="3:12" ht="14.4" x14ac:dyDescent="0.3">
      <c r="C785" s="11"/>
      <c r="D785" s="12" t="s">
        <v>31</v>
      </c>
      <c r="E785" s="50"/>
      <c r="F785" s="51"/>
      <c r="G785" s="51"/>
      <c r="H785" s="51"/>
      <c r="I785" s="51"/>
      <c r="J785" s="51"/>
      <c r="K785" s="52"/>
      <c r="L785" s="51"/>
    </row>
    <row r="786" spans="3:12" ht="14.4" x14ac:dyDescent="0.3"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3:12" ht="14.4" x14ac:dyDescent="0.3"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3:12" ht="14.4" x14ac:dyDescent="0.3">
      <c r="C788" s="8"/>
      <c r="D788" s="19" t="s">
        <v>39</v>
      </c>
      <c r="E788" s="9"/>
      <c r="F788" s="21">
        <f>SUM(F784:F787)</f>
        <v>0</v>
      </c>
      <c r="G788" s="21">
        <f t="shared" ref="G788" si="296">SUM(G784:G787)</f>
        <v>0</v>
      </c>
      <c r="H788" s="21">
        <f t="shared" ref="H788" si="297">SUM(H784:H787)</f>
        <v>0</v>
      </c>
      <c r="I788" s="21">
        <f t="shared" ref="I788" si="298">SUM(I784:I787)</f>
        <v>0</v>
      </c>
      <c r="J788" s="21">
        <f t="shared" ref="J788" si="299">SUM(J784:J787)</f>
        <v>0</v>
      </c>
      <c r="K788" s="27"/>
      <c r="L788" s="21">
        <v>0</v>
      </c>
    </row>
    <row r="789" spans="3:12" ht="14.4" x14ac:dyDescent="0.3"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3:12" ht="14.4" x14ac:dyDescent="0.3"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3:12" ht="14.4" x14ac:dyDescent="0.3"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3:12" ht="14.4" x14ac:dyDescent="0.3"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3:12" ht="14.4" x14ac:dyDescent="0.3"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3:12" ht="14.4" x14ac:dyDescent="0.3"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3:12" ht="14.4" x14ac:dyDescent="0.3">
      <c r="C795" s="8"/>
      <c r="D795" s="19" t="s">
        <v>39</v>
      </c>
      <c r="E795" s="9"/>
      <c r="F795" s="21">
        <f>SUM(F789:F794)</f>
        <v>0</v>
      </c>
      <c r="G795" s="21">
        <f t="shared" ref="G795" si="300">SUM(G789:G794)</f>
        <v>0</v>
      </c>
      <c r="H795" s="21">
        <f t="shared" ref="H795" si="301">SUM(H789:H794)</f>
        <v>0</v>
      </c>
      <c r="I795" s="21">
        <f t="shared" ref="I795" si="302">SUM(I789:I794)</f>
        <v>0</v>
      </c>
      <c r="J795" s="21">
        <f t="shared" ref="J795" si="303">SUM(J789:J794)</f>
        <v>0</v>
      </c>
      <c r="K795" s="27"/>
      <c r="L795" s="21">
        <f t="shared" ref="L795" ca="1" si="304">SUM(L789:L797)</f>
        <v>0</v>
      </c>
    </row>
    <row r="796" spans="3:12" ht="14.4" x14ac:dyDescent="0.3"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3:12" ht="14.4" x14ac:dyDescent="0.3"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3:12" ht="14.4" x14ac:dyDescent="0.3"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3:12" ht="14.4" x14ac:dyDescent="0.3"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3:12" ht="14.4" x14ac:dyDescent="0.3"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3:12" ht="14.4" x14ac:dyDescent="0.3"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3:12" ht="14.4" x14ac:dyDescent="0.3">
      <c r="C802" s="8"/>
      <c r="D802" s="20" t="s">
        <v>39</v>
      </c>
      <c r="E802" s="9"/>
      <c r="F802" s="21">
        <f>SUM(F796:F801)</f>
        <v>0</v>
      </c>
      <c r="G802" s="21">
        <f t="shared" ref="G802" si="305">SUM(G796:G801)</f>
        <v>0</v>
      </c>
      <c r="H802" s="21">
        <f t="shared" ref="H802" si="306">SUM(H796:H801)</f>
        <v>0</v>
      </c>
      <c r="I802" s="21">
        <f t="shared" ref="I802" si="307">SUM(I796:I801)</f>
        <v>0</v>
      </c>
      <c r="J802" s="21">
        <f t="shared" ref="J802" si="308">SUM(J796:J801)</f>
        <v>0</v>
      </c>
      <c r="K802" s="27"/>
      <c r="L802" s="21">
        <f t="shared" ref="L802" ca="1" si="309">SUM(L796:L804)</f>
        <v>0</v>
      </c>
    </row>
    <row r="803" spans="3:12" ht="15" thickBot="1" x14ac:dyDescent="0.3">
      <c r="C803" s="62" t="s">
        <v>4</v>
      </c>
      <c r="D803" s="63"/>
      <c r="E803" s="33"/>
      <c r="F803" s="34">
        <f>F769+F773+F783+F788+F795+F802</f>
        <v>513</v>
      </c>
      <c r="G803" s="34">
        <f t="shared" ref="G803" si="310">G769+G773+G783+G788+G795+G802</f>
        <v>20.07</v>
      </c>
      <c r="H803" s="34">
        <f t="shared" ref="H803" si="311">H769+H773+H783+H788+H795+H802</f>
        <v>16.66</v>
      </c>
      <c r="I803" s="34">
        <f t="shared" ref="I803" si="312">I769+I773+I783+I788+I795+I802</f>
        <v>70.569999999999993</v>
      </c>
      <c r="J803" s="34">
        <f t="shared" ref="J803" si="313">J769+J773+J783+J788+J795+J802</f>
        <v>513</v>
      </c>
      <c r="K803" s="35"/>
      <c r="L803" s="34">
        <v>66.760000000000005</v>
      </c>
    </row>
    <row r="804" spans="3:12" ht="14.4" x14ac:dyDescent="0.3">
      <c r="C804" s="24" t="s">
        <v>20</v>
      </c>
      <c r="D804" s="5" t="s">
        <v>21</v>
      </c>
      <c r="E804" s="47"/>
      <c r="F804" s="48"/>
      <c r="G804" s="48"/>
      <c r="H804" s="48"/>
      <c r="I804" s="48"/>
      <c r="J804" s="48"/>
      <c r="K804" s="49"/>
      <c r="L804" s="48"/>
    </row>
    <row r="805" spans="3:12" ht="14.4" x14ac:dyDescent="0.3">
      <c r="C805" s="11"/>
      <c r="D805" s="6"/>
      <c r="E805" s="50"/>
      <c r="F805" s="51"/>
      <c r="G805" s="51"/>
      <c r="H805" s="51"/>
      <c r="I805" s="51"/>
      <c r="J805" s="51"/>
      <c r="K805" s="52"/>
      <c r="L805" s="51"/>
    </row>
    <row r="806" spans="3:12" ht="14.4" x14ac:dyDescent="0.3">
      <c r="C806" s="11"/>
      <c r="D806" s="7" t="s">
        <v>22</v>
      </c>
      <c r="E806" s="50"/>
      <c r="F806" s="51"/>
      <c r="G806" s="51"/>
      <c r="H806" s="51"/>
      <c r="I806" s="51"/>
      <c r="J806" s="51"/>
      <c r="K806" s="52"/>
      <c r="L806" s="51"/>
    </row>
    <row r="807" spans="3:12" ht="14.4" x14ac:dyDescent="0.3">
      <c r="C807" s="11"/>
      <c r="D807" s="7" t="s">
        <v>23</v>
      </c>
      <c r="E807" s="50"/>
      <c r="F807" s="51"/>
      <c r="G807" s="51"/>
      <c r="H807" s="51"/>
      <c r="I807" s="51"/>
      <c r="J807" s="51"/>
      <c r="K807" s="52"/>
      <c r="L807" s="51"/>
    </row>
    <row r="808" spans="3:12" ht="14.4" x14ac:dyDescent="0.3">
      <c r="C808" s="11"/>
      <c r="D808" s="7" t="s">
        <v>24</v>
      </c>
      <c r="E808" s="50"/>
      <c r="F808" s="51"/>
      <c r="G808" s="51"/>
      <c r="H808" s="51"/>
      <c r="I808" s="51"/>
      <c r="J808" s="51"/>
      <c r="K808" s="52"/>
      <c r="L808" s="51"/>
    </row>
    <row r="809" spans="3:12" ht="14.4" x14ac:dyDescent="0.3"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3:12" ht="14.4" x14ac:dyDescent="0.3"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3:12" ht="14.4" x14ac:dyDescent="0.3">
      <c r="C811" s="8"/>
      <c r="D811" s="19" t="s">
        <v>39</v>
      </c>
      <c r="E811" s="9"/>
      <c r="F811" s="21">
        <f>SUM(F804:F810)</f>
        <v>0</v>
      </c>
      <c r="G811" s="21">
        <f t="shared" ref="G811" si="314">SUM(G804:G810)</f>
        <v>0</v>
      </c>
      <c r="H811" s="21">
        <f t="shared" ref="H811" si="315">SUM(H804:H810)</f>
        <v>0</v>
      </c>
      <c r="I811" s="21">
        <f t="shared" ref="I811" si="316">SUM(I804:I810)</f>
        <v>0</v>
      </c>
      <c r="J811" s="21">
        <f t="shared" ref="J811" si="317">SUM(J804:J810)</f>
        <v>0</v>
      </c>
      <c r="K811" s="27"/>
      <c r="L811" s="21">
        <f t="shared" ref="L811" si="318">SUM(L804:L810)</f>
        <v>0</v>
      </c>
    </row>
    <row r="812" spans="3:12" ht="14.4" x14ac:dyDescent="0.3"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3:12" ht="14.4" x14ac:dyDescent="0.3"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3:12" ht="14.4" x14ac:dyDescent="0.3"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3:12" ht="14.4" x14ac:dyDescent="0.3">
      <c r="C815" s="8"/>
      <c r="D815" s="19" t="s">
        <v>39</v>
      </c>
      <c r="E815" s="9"/>
      <c r="F815" s="21">
        <f>SUM(F812:F814)</f>
        <v>0</v>
      </c>
      <c r="G815" s="21">
        <f t="shared" ref="G815" si="319">SUM(G812:G814)</f>
        <v>0</v>
      </c>
      <c r="H815" s="21">
        <f t="shared" ref="H815" si="320">SUM(H812:H814)</f>
        <v>0</v>
      </c>
      <c r="I815" s="21">
        <f t="shared" ref="I815" si="321">SUM(I812:I814)</f>
        <v>0</v>
      </c>
      <c r="J815" s="21">
        <f t="shared" ref="J815" si="322">SUM(J812:J814)</f>
        <v>0</v>
      </c>
      <c r="K815" s="27"/>
      <c r="L815" s="21">
        <f t="shared" ref="L815" ca="1" si="323">SUM(L812:L820)</f>
        <v>0</v>
      </c>
    </row>
    <row r="816" spans="3:12" ht="14.4" x14ac:dyDescent="0.3">
      <c r="C816" s="10" t="s">
        <v>26</v>
      </c>
      <c r="D816" s="7" t="s">
        <v>27</v>
      </c>
      <c r="E816" s="50"/>
      <c r="F816" s="51"/>
      <c r="G816" s="51"/>
      <c r="H816" s="51"/>
      <c r="I816" s="51"/>
      <c r="J816" s="51"/>
      <c r="K816" s="52"/>
      <c r="L816" s="51"/>
    </row>
    <row r="817" spans="3:12" ht="14.4" x14ac:dyDescent="0.3">
      <c r="C817" s="11"/>
      <c r="D817" s="7" t="s">
        <v>28</v>
      </c>
      <c r="E817" s="50"/>
      <c r="F817" s="51"/>
      <c r="G817" s="51"/>
      <c r="H817" s="51"/>
      <c r="I817" s="51"/>
      <c r="J817" s="51"/>
      <c r="K817" s="52"/>
      <c r="L817" s="51"/>
    </row>
    <row r="818" spans="3:12" ht="14.4" x14ac:dyDescent="0.3">
      <c r="C818" s="11"/>
      <c r="D818" s="7" t="s">
        <v>29</v>
      </c>
      <c r="E818" s="50"/>
      <c r="F818" s="51"/>
      <c r="G818" s="51"/>
      <c r="H818" s="51"/>
      <c r="I818" s="51"/>
      <c r="J818" s="51"/>
      <c r="K818" s="52"/>
      <c r="L818" s="51"/>
    </row>
    <row r="819" spans="3:12" ht="14.4" x14ac:dyDescent="0.3">
      <c r="C819" s="11"/>
      <c r="D819" s="7" t="s">
        <v>30</v>
      </c>
      <c r="E819" s="50"/>
      <c r="F819" s="51"/>
      <c r="G819" s="51"/>
      <c r="H819" s="51"/>
      <c r="I819" s="51"/>
      <c r="J819" s="51"/>
      <c r="K819" s="52"/>
      <c r="L819" s="51"/>
    </row>
    <row r="820" spans="3:12" ht="14.4" x14ac:dyDescent="0.3">
      <c r="C820" s="11"/>
      <c r="D820" s="7" t="s">
        <v>31</v>
      </c>
      <c r="E820" s="50"/>
      <c r="F820" s="51"/>
      <c r="G820" s="51"/>
      <c r="H820" s="51"/>
      <c r="I820" s="51"/>
      <c r="J820" s="51"/>
      <c r="K820" s="52"/>
      <c r="L820" s="51"/>
    </row>
    <row r="821" spans="3:12" ht="14.4" x14ac:dyDescent="0.3">
      <c r="C821" s="11"/>
      <c r="D821" s="7" t="s">
        <v>32</v>
      </c>
      <c r="E821" s="50"/>
      <c r="F821" s="51"/>
      <c r="G821" s="51"/>
      <c r="H821" s="51"/>
      <c r="I821" s="51"/>
      <c r="J821" s="51"/>
      <c r="K821" s="52"/>
      <c r="L821" s="51"/>
    </row>
    <row r="822" spans="3:12" ht="14.4" x14ac:dyDescent="0.3">
      <c r="C822" s="11"/>
      <c r="D822" s="7" t="s">
        <v>33</v>
      </c>
      <c r="E822" s="50"/>
      <c r="F822" s="51"/>
      <c r="G822" s="51"/>
      <c r="H822" s="51"/>
      <c r="I822" s="51"/>
      <c r="J822" s="51"/>
      <c r="K822" s="52"/>
      <c r="L822" s="51"/>
    </row>
    <row r="823" spans="3:12" ht="14.4" x14ac:dyDescent="0.3"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3:12" ht="14.4" x14ac:dyDescent="0.3"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3:12" ht="14.4" x14ac:dyDescent="0.3">
      <c r="C825" s="8"/>
      <c r="D825" s="19" t="s">
        <v>39</v>
      </c>
      <c r="E825" s="9"/>
      <c r="F825" s="21">
        <f>SUM(F816:F824)</f>
        <v>0</v>
      </c>
      <c r="G825" s="21">
        <f t="shared" ref="G825" si="324">SUM(G816:G824)</f>
        <v>0</v>
      </c>
      <c r="H825" s="21">
        <f t="shared" ref="H825" si="325">SUM(H816:H824)</f>
        <v>0</v>
      </c>
      <c r="I825" s="21">
        <f t="shared" ref="I825" si="326">SUM(I816:I824)</f>
        <v>0</v>
      </c>
      <c r="J825" s="21">
        <f t="shared" ref="J825" si="327">SUM(J816:J824)</f>
        <v>0</v>
      </c>
      <c r="K825" s="27"/>
      <c r="L825" s="21">
        <f t="shared" ref="L825" ca="1" si="328">SUM(L822:L830)</f>
        <v>0</v>
      </c>
    </row>
    <row r="826" spans="3:12" ht="14.4" x14ac:dyDescent="0.3">
      <c r="C826" s="10" t="s">
        <v>34</v>
      </c>
      <c r="D826" s="12" t="s">
        <v>35</v>
      </c>
      <c r="E826" s="50"/>
      <c r="F826" s="51"/>
      <c r="G826" s="51"/>
      <c r="H826" s="51"/>
      <c r="I826" s="51"/>
      <c r="J826" s="51"/>
      <c r="K826" s="52"/>
      <c r="L826" s="51"/>
    </row>
    <row r="827" spans="3:12" ht="14.4" x14ac:dyDescent="0.3">
      <c r="C827" s="11"/>
      <c r="D827" s="12" t="s">
        <v>31</v>
      </c>
      <c r="E827" s="50"/>
      <c r="F827" s="51"/>
      <c r="G827" s="51"/>
      <c r="H827" s="51"/>
      <c r="I827" s="51"/>
      <c r="J827" s="51"/>
      <c r="K827" s="52"/>
      <c r="L827" s="51"/>
    </row>
    <row r="828" spans="3:12" ht="14.4" x14ac:dyDescent="0.3"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3:12" ht="14.4" x14ac:dyDescent="0.3"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3:12" ht="14.4" x14ac:dyDescent="0.3">
      <c r="C830" s="8"/>
      <c r="D830" s="19" t="s">
        <v>39</v>
      </c>
      <c r="E830" s="9"/>
      <c r="F830" s="21">
        <f>SUM(F826:F829)</f>
        <v>0</v>
      </c>
      <c r="G830" s="21">
        <f t="shared" ref="G830" si="329">SUM(G826:G829)</f>
        <v>0</v>
      </c>
      <c r="H830" s="21">
        <f t="shared" ref="H830" si="330">SUM(H826:H829)</f>
        <v>0</v>
      </c>
      <c r="I830" s="21">
        <f t="shared" ref="I830" si="331">SUM(I826:I829)</f>
        <v>0</v>
      </c>
      <c r="J830" s="21">
        <f t="shared" ref="J830" si="332">SUM(J826:J829)</f>
        <v>0</v>
      </c>
      <c r="K830" s="27"/>
      <c r="L830" s="21">
        <f t="shared" ref="L830" ca="1" si="333">SUM(L823:L829)</f>
        <v>0</v>
      </c>
    </row>
    <row r="831" spans="3:12" ht="14.4" x14ac:dyDescent="0.3"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3:12" ht="14.4" x14ac:dyDescent="0.3"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3:12" ht="14.4" x14ac:dyDescent="0.3"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3:12" ht="14.4" x14ac:dyDescent="0.3"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3:12" ht="14.4" x14ac:dyDescent="0.3"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3:12" ht="14.4" x14ac:dyDescent="0.3"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3:12" ht="14.4" x14ac:dyDescent="0.3">
      <c r="C837" s="8"/>
      <c r="D837" s="19" t="s">
        <v>39</v>
      </c>
      <c r="E837" s="9"/>
      <c r="F837" s="21">
        <f>SUM(F831:F836)</f>
        <v>0</v>
      </c>
      <c r="G837" s="21">
        <f t="shared" ref="G837" si="334">SUM(G831:G836)</f>
        <v>0</v>
      </c>
      <c r="H837" s="21">
        <f t="shared" ref="H837" si="335">SUM(H831:H836)</f>
        <v>0</v>
      </c>
      <c r="I837" s="21">
        <f t="shared" ref="I837" si="336">SUM(I831:I836)</f>
        <v>0</v>
      </c>
      <c r="J837" s="21">
        <f t="shared" ref="J837" si="337">SUM(J831:J836)</f>
        <v>0</v>
      </c>
      <c r="K837" s="27"/>
      <c r="L837" s="21">
        <f t="shared" ref="L837" ca="1" si="338">SUM(L831:L839)</f>
        <v>0</v>
      </c>
    </row>
    <row r="838" spans="3:12" ht="14.4" x14ac:dyDescent="0.3"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3:12" ht="14.4" x14ac:dyDescent="0.3"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3:12" ht="14.4" x14ac:dyDescent="0.3"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3:12" ht="14.4" x14ac:dyDescent="0.3"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3:12" ht="14.4" x14ac:dyDescent="0.3"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3:12" ht="14.4" x14ac:dyDescent="0.3"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3:12" ht="14.4" x14ac:dyDescent="0.3">
      <c r="C844" s="8"/>
      <c r="D844" s="20" t="s">
        <v>39</v>
      </c>
      <c r="E844" s="9"/>
      <c r="F844" s="21">
        <f>SUM(F838:F843)</f>
        <v>0</v>
      </c>
      <c r="G844" s="21">
        <f t="shared" ref="G844" si="339">SUM(G838:G843)</f>
        <v>0</v>
      </c>
      <c r="H844" s="21">
        <f t="shared" ref="H844" si="340">SUM(H838:H843)</f>
        <v>0</v>
      </c>
      <c r="I844" s="21">
        <f t="shared" ref="I844" si="341">SUM(I838:I843)</f>
        <v>0</v>
      </c>
      <c r="J844" s="21">
        <f t="shared" ref="J844" si="342">SUM(J838:J843)</f>
        <v>0</v>
      </c>
      <c r="K844" s="27"/>
      <c r="L844" s="21">
        <f t="shared" ref="L844" ca="1" si="343">SUM(L838:L846)</f>
        <v>0</v>
      </c>
    </row>
    <row r="845" spans="3:12" ht="15" thickBot="1" x14ac:dyDescent="0.3">
      <c r="C845" s="59" t="s">
        <v>4</v>
      </c>
      <c r="D845" s="60"/>
      <c r="E845" s="39"/>
      <c r="F845" s="40">
        <f>F811+F815+F825+F830+F837+F844</f>
        <v>0</v>
      </c>
      <c r="G845" s="40">
        <f t="shared" ref="G845" si="344">G811+G815+G825+G830+G837+G844</f>
        <v>0</v>
      </c>
      <c r="H845" s="40">
        <f t="shared" ref="H845" si="345">H811+H815+H825+H830+H837+H844</f>
        <v>0</v>
      </c>
      <c r="I845" s="40">
        <f t="shared" ref="I845" si="346">I811+I815+I825+I830+I837+I844</f>
        <v>0</v>
      </c>
      <c r="J845" s="40">
        <f t="shared" ref="J845" si="347">J811+J815+J825+J830+J837+J844</f>
        <v>0</v>
      </c>
      <c r="K845" s="41"/>
      <c r="L845" s="34">
        <f ca="1">L811+L815+L825+L830+L837+L844</f>
        <v>0</v>
      </c>
    </row>
    <row r="846" spans="3:12" ht="13.8" thickBot="1" x14ac:dyDescent="0.3">
      <c r="C846" s="61" t="s">
        <v>5</v>
      </c>
      <c r="D846" s="61"/>
      <c r="E846" s="61"/>
      <c r="F846" s="42">
        <f>(F47+F89+F131+F173+F215+F257+F299+F593+F635+F677+F719+F761+F803+F845)/(IF(F47=0,0,1)+IF(F89=0,0,1)+IF(F131=0,0,1)+IF(F173=0,0,1)+IF(F215=0,0,1)+IF(F257=0,0,1)+IF(F299=0,0,1)+IF(F593=0,0,1)+IF(F635=0,0,1)+IF(F677=0,0,1)+IF(F719=0,0,1)+IF(F761=0,0,1)+IF(F803=0,0,1)+IF(F845=0,0,1))</f>
        <v>507</v>
      </c>
      <c r="G846" s="42">
        <f>(G47+G89+G131+G173+G215+G257+G299+G593+G635+G677+G719+G761+G803+G845)/(IF(G47=0,0,1)+IF(G89=0,0,1)+IF(G131=0,0,1)+IF(G173=0,0,1)+IF(G215=0,0,1)+IF(G257=0,0,1)+IF(G299=0,0,1)+IF(G593=0,0,1)+IF(G635=0,0,1)+IF(G677=0,0,1)+IF(G719=0,0,1)+IF(G761=0,0,1)+IF(G803=0,0,1)+IF(G845=0,0,1))</f>
        <v>18.912799999999997</v>
      </c>
      <c r="H846" s="42">
        <f>(H47+H89+H131+H173+H215+H257+H299+H593+H635+H677+H719+H761+H803+H845)/(IF(H47=0,0,1)+IF(H89=0,0,1)+IF(H131=0,0,1)+IF(H173=0,0,1)+IF(H215=0,0,1)+IF(H257=0,0,1)+IF(H299=0,0,1)+IF(H593=0,0,1)+IF(H635=0,0,1)+IF(H677=0,0,1)+IF(H719=0,0,1)+IF(H761=0,0,1)+IF(H803=0,0,1)+IF(H845=0,0,1))</f>
        <v>17.833300000000001</v>
      </c>
      <c r="I846" s="42">
        <f>(I47+I89+I131+I173+I215+I257+I299+I593+I635+I677+I719+I761+I803+I845)/(IF(I47=0,0,1)+IF(I89=0,0,1)+IF(I131=0,0,1)+IF(I173=0,0,1)+IF(I215=0,0,1)+IF(I257=0,0,1)+IF(I299=0,0,1)+IF(I593=0,0,1)+IF(I635=0,0,1)+IF(I677=0,0,1)+IF(I719=0,0,1)+IF(I761=0,0,1)+IF(I803=0,0,1)+IF(I845=0,0,1))</f>
        <v>72.2684</v>
      </c>
      <c r="J846" s="42">
        <f>(J47+J89+J131+J173+J215+J257+J299+J593+J635+J677+J719+J761+J803+J845)/(IF(J47=0,0,1)+IF(J89=0,0,1)+IF(J131=0,0,1)+IF(J173=0,0,1)+IF(J215=0,0,1)+IF(J257=0,0,1)+IF(J299=0,0,1)+IF(J593=0,0,1)+IF(J635=0,0,1)+IF(J677=0,0,1)+IF(J719=0,0,1)+IF(J761=0,0,1)+IF(J803=0,0,1)+IF(J845=0,0,1))</f>
        <v>522.5</v>
      </c>
      <c r="K846" s="42"/>
      <c r="L846" s="42"/>
    </row>
  </sheetData>
  <mergeCells count="24">
    <mergeCell ref="C551:D551"/>
    <mergeCell ref="C341:D341"/>
    <mergeCell ref="C383:D383"/>
    <mergeCell ref="C425:D425"/>
    <mergeCell ref="C467:D467"/>
    <mergeCell ref="C509:D509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845:D845"/>
    <mergeCell ref="C846:E846"/>
    <mergeCell ref="C593:D593"/>
    <mergeCell ref="C635:D635"/>
    <mergeCell ref="C677:D677"/>
    <mergeCell ref="C719:D719"/>
    <mergeCell ref="C761:D761"/>
    <mergeCell ref="C803:D80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Прогимназия Усады</cp:lastModifiedBy>
  <dcterms:created xsi:type="dcterms:W3CDTF">2022-05-16T14:23:56Z</dcterms:created>
  <dcterms:modified xsi:type="dcterms:W3CDTF">2024-12-19T07:58:22Z</dcterms:modified>
</cp:coreProperties>
</file>