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736" windowHeight="909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9" i="1" l="1"/>
  <c r="G139" i="1"/>
  <c r="H139" i="1"/>
  <c r="I139" i="1"/>
  <c r="J139" i="1"/>
  <c r="L139" i="1"/>
  <c r="L173" i="1" s="1"/>
  <c r="A140" i="1"/>
  <c r="B140" i="1"/>
  <c r="F143" i="1"/>
  <c r="G143" i="1"/>
  <c r="H143" i="1"/>
  <c r="I143" i="1"/>
  <c r="J143" i="1"/>
  <c r="L143" i="1"/>
  <c r="A144" i="1"/>
  <c r="B144" i="1"/>
  <c r="F153" i="1"/>
  <c r="G153" i="1"/>
  <c r="H153" i="1"/>
  <c r="I153" i="1"/>
  <c r="J153" i="1"/>
  <c r="L153" i="1"/>
  <c r="A154" i="1"/>
  <c r="B154" i="1"/>
  <c r="F158" i="1"/>
  <c r="G158" i="1"/>
  <c r="H158" i="1"/>
  <c r="I158" i="1"/>
  <c r="J158" i="1"/>
  <c r="L158" i="1"/>
  <c r="A159" i="1"/>
  <c r="B159" i="1"/>
  <c r="F165" i="1"/>
  <c r="G165" i="1"/>
  <c r="H165" i="1"/>
  <c r="I165" i="1"/>
  <c r="J165" i="1"/>
  <c r="L165" i="1"/>
  <c r="A166" i="1"/>
  <c r="B166" i="1"/>
  <c r="F172" i="1"/>
  <c r="G172" i="1"/>
  <c r="H172" i="1"/>
  <c r="I172" i="1"/>
  <c r="J172" i="1"/>
  <c r="L172" i="1"/>
  <c r="A173" i="1"/>
  <c r="B173" i="1"/>
  <c r="F173" i="1"/>
  <c r="I173" i="1"/>
  <c r="H97" i="1"/>
  <c r="H173" i="1" l="1"/>
  <c r="J173" i="1"/>
  <c r="G173" i="1"/>
  <c r="B515" i="1"/>
  <c r="L307" i="1" l="1"/>
  <c r="K307" i="1"/>
  <c r="K341" i="1" s="1"/>
  <c r="J307" i="1"/>
  <c r="I307" i="1"/>
  <c r="H307" i="1"/>
  <c r="G307" i="1"/>
  <c r="L514" i="1" l="1"/>
  <c r="J514" i="1"/>
  <c r="I514" i="1"/>
  <c r="H514" i="1"/>
  <c r="G514" i="1"/>
  <c r="L570" i="1" l="1"/>
  <c r="L589" i="1"/>
  <c r="L560" i="1" l="1"/>
  <c r="L575" i="1"/>
  <c r="L582" i="1" l="1"/>
  <c r="J181" i="1" l="1"/>
  <c r="L181" i="1" l="1"/>
  <c r="L547" i="1" l="1"/>
  <c r="L540" i="1"/>
  <c r="L533" i="1"/>
  <c r="L528" i="1"/>
  <c r="L518" i="1"/>
  <c r="L507" i="1"/>
  <c r="L500" i="1"/>
  <c r="L493" i="1"/>
  <c r="L488" i="1"/>
  <c r="L478" i="1"/>
  <c r="L465" i="1"/>
  <c r="L458" i="1"/>
  <c r="L451" i="1"/>
  <c r="L446" i="1"/>
  <c r="L436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341" i="1" l="1"/>
  <c r="L256" i="1"/>
  <c r="L249" i="1"/>
  <c r="L242" i="1"/>
  <c r="L237" i="1"/>
  <c r="L227" i="1"/>
  <c r="L214" i="1"/>
  <c r="L207" i="1"/>
  <c r="L200" i="1"/>
  <c r="L195" i="1"/>
  <c r="L185" i="1"/>
  <c r="L130" i="1"/>
  <c r="L123" i="1"/>
  <c r="L116" i="1"/>
  <c r="L111" i="1"/>
  <c r="L101" i="1"/>
  <c r="L88" i="1" l="1"/>
  <c r="L81" i="1"/>
  <c r="L74" i="1"/>
  <c r="L69" i="1"/>
  <c r="L59" i="1"/>
  <c r="L39" i="1"/>
  <c r="L32" i="1"/>
  <c r="L27" i="1"/>
  <c r="L17" i="1"/>
  <c r="L13" i="1" l="1"/>
  <c r="J13" i="1"/>
  <c r="J17" i="1"/>
  <c r="J27" i="1"/>
  <c r="J32" i="1"/>
  <c r="J39" i="1"/>
  <c r="J55" i="1"/>
  <c r="J59" i="1"/>
  <c r="J69" i="1"/>
  <c r="J74" i="1"/>
  <c r="J81" i="1"/>
  <c r="J88" i="1"/>
  <c r="J97" i="1"/>
  <c r="J101" i="1"/>
  <c r="J111" i="1"/>
  <c r="J116" i="1"/>
  <c r="J123" i="1"/>
  <c r="J130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6" i="1"/>
  <c r="J446" i="1"/>
  <c r="J451" i="1"/>
  <c r="J458" i="1"/>
  <c r="J465" i="1"/>
  <c r="J474" i="1"/>
  <c r="J478" i="1"/>
  <c r="J488" i="1"/>
  <c r="J493" i="1"/>
  <c r="J500" i="1"/>
  <c r="J507" i="1"/>
  <c r="J518" i="1"/>
  <c r="J528" i="1"/>
  <c r="J533" i="1"/>
  <c r="J540" i="1"/>
  <c r="J547" i="1"/>
  <c r="J556" i="1"/>
  <c r="J560" i="1"/>
  <c r="J570" i="1"/>
  <c r="J575" i="1"/>
  <c r="J582" i="1"/>
  <c r="J589" i="1"/>
  <c r="I13" i="1"/>
  <c r="I17" i="1"/>
  <c r="I27" i="1"/>
  <c r="I32" i="1"/>
  <c r="I39" i="1"/>
  <c r="I55" i="1"/>
  <c r="I59" i="1"/>
  <c r="I69" i="1"/>
  <c r="I74" i="1"/>
  <c r="I81" i="1"/>
  <c r="I88" i="1"/>
  <c r="I97" i="1"/>
  <c r="I101" i="1"/>
  <c r="I111" i="1"/>
  <c r="I116" i="1"/>
  <c r="I123" i="1"/>
  <c r="I130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2" i="1"/>
  <c r="I436" i="1"/>
  <c r="I446" i="1"/>
  <c r="I451" i="1"/>
  <c r="I458" i="1"/>
  <c r="I465" i="1"/>
  <c r="I474" i="1"/>
  <c r="I478" i="1"/>
  <c r="I488" i="1"/>
  <c r="I493" i="1"/>
  <c r="I500" i="1"/>
  <c r="I507" i="1"/>
  <c r="I518" i="1"/>
  <c r="I528" i="1"/>
  <c r="I533" i="1"/>
  <c r="I540" i="1"/>
  <c r="I547" i="1"/>
  <c r="I556" i="1"/>
  <c r="I560" i="1"/>
  <c r="I570" i="1"/>
  <c r="I575" i="1"/>
  <c r="I582" i="1"/>
  <c r="I589" i="1"/>
  <c r="H13" i="1"/>
  <c r="H17" i="1"/>
  <c r="H27" i="1"/>
  <c r="H32" i="1"/>
  <c r="H39" i="1"/>
  <c r="H55" i="1"/>
  <c r="H59" i="1"/>
  <c r="H69" i="1"/>
  <c r="H74" i="1"/>
  <c r="H81" i="1"/>
  <c r="H88" i="1"/>
  <c r="H101" i="1"/>
  <c r="H111" i="1"/>
  <c r="H116" i="1"/>
  <c r="H123" i="1"/>
  <c r="H130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2" i="1"/>
  <c r="H436" i="1"/>
  <c r="H446" i="1"/>
  <c r="H451" i="1"/>
  <c r="H458" i="1"/>
  <c r="H465" i="1"/>
  <c r="H474" i="1"/>
  <c r="H478" i="1"/>
  <c r="H488" i="1"/>
  <c r="H493" i="1"/>
  <c r="H500" i="1"/>
  <c r="H507" i="1"/>
  <c r="H518" i="1"/>
  <c r="H528" i="1"/>
  <c r="H533" i="1"/>
  <c r="H540" i="1"/>
  <c r="H547" i="1"/>
  <c r="H556" i="1"/>
  <c r="H560" i="1"/>
  <c r="H570" i="1"/>
  <c r="H575" i="1"/>
  <c r="H582" i="1"/>
  <c r="H589" i="1"/>
  <c r="G17" i="1"/>
  <c r="G27" i="1"/>
  <c r="G32" i="1"/>
  <c r="G39" i="1"/>
  <c r="G55" i="1"/>
  <c r="G59" i="1"/>
  <c r="G69" i="1"/>
  <c r="G74" i="1"/>
  <c r="G81" i="1"/>
  <c r="G88" i="1"/>
  <c r="G97" i="1"/>
  <c r="G101" i="1"/>
  <c r="G111" i="1"/>
  <c r="G116" i="1"/>
  <c r="G123" i="1"/>
  <c r="G130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6" i="1"/>
  <c r="G446" i="1"/>
  <c r="G451" i="1"/>
  <c r="G458" i="1"/>
  <c r="G465" i="1"/>
  <c r="G474" i="1"/>
  <c r="G478" i="1"/>
  <c r="G488" i="1"/>
  <c r="G493" i="1"/>
  <c r="G500" i="1"/>
  <c r="G507" i="1"/>
  <c r="G518" i="1"/>
  <c r="G528" i="1"/>
  <c r="G533" i="1"/>
  <c r="G540" i="1"/>
  <c r="G547" i="1"/>
  <c r="G556" i="1"/>
  <c r="G560" i="1"/>
  <c r="G570" i="1"/>
  <c r="G575" i="1"/>
  <c r="G582" i="1"/>
  <c r="G589" i="1"/>
  <c r="F17" i="1"/>
  <c r="F27" i="1"/>
  <c r="F32" i="1"/>
  <c r="F39" i="1"/>
  <c r="F59" i="1"/>
  <c r="F69" i="1"/>
  <c r="F74" i="1"/>
  <c r="F81" i="1"/>
  <c r="F88" i="1"/>
  <c r="F97" i="1"/>
  <c r="F101" i="1"/>
  <c r="F111" i="1"/>
  <c r="F116" i="1"/>
  <c r="F123" i="1"/>
  <c r="F130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11" i="1"/>
  <c r="F321" i="1"/>
  <c r="F326" i="1"/>
  <c r="F333" i="1"/>
  <c r="F340" i="1"/>
  <c r="F353" i="1"/>
  <c r="F363" i="1"/>
  <c r="F368" i="1"/>
  <c r="F375" i="1"/>
  <c r="F382" i="1"/>
  <c r="F391" i="1"/>
  <c r="F395" i="1"/>
  <c r="F405" i="1"/>
  <c r="F410" i="1"/>
  <c r="F417" i="1"/>
  <c r="F424" i="1"/>
  <c r="F436" i="1"/>
  <c r="F446" i="1"/>
  <c r="F451" i="1"/>
  <c r="F458" i="1"/>
  <c r="F465" i="1"/>
  <c r="F474" i="1"/>
  <c r="F478" i="1"/>
  <c r="F488" i="1"/>
  <c r="F493" i="1"/>
  <c r="F500" i="1"/>
  <c r="F507" i="1"/>
  <c r="F518" i="1"/>
  <c r="F528" i="1"/>
  <c r="F533" i="1"/>
  <c r="F540" i="1"/>
  <c r="F547" i="1"/>
  <c r="F556" i="1"/>
  <c r="F560" i="1"/>
  <c r="F570" i="1"/>
  <c r="F575" i="1"/>
  <c r="F582" i="1"/>
  <c r="F589" i="1"/>
  <c r="L556" i="1"/>
  <c r="B590" i="1"/>
  <c r="A590" i="1"/>
  <c r="B583" i="1"/>
  <c r="A583" i="1"/>
  <c r="B576" i="1"/>
  <c r="A576" i="1"/>
  <c r="B571" i="1"/>
  <c r="A571" i="1"/>
  <c r="B561" i="1"/>
  <c r="A561" i="1"/>
  <c r="B557" i="1"/>
  <c r="A557" i="1"/>
  <c r="B548" i="1"/>
  <c r="A548" i="1"/>
  <c r="B541" i="1"/>
  <c r="A541" i="1"/>
  <c r="B534" i="1"/>
  <c r="A534" i="1"/>
  <c r="B529" i="1"/>
  <c r="A529" i="1"/>
  <c r="B519" i="1"/>
  <c r="A519" i="1"/>
  <c r="A515" i="1"/>
  <c r="L474" i="1"/>
  <c r="L508" i="1" s="1"/>
  <c r="B508" i="1"/>
  <c r="A508" i="1"/>
  <c r="B501" i="1"/>
  <c r="A501" i="1"/>
  <c r="B494" i="1"/>
  <c r="A494" i="1"/>
  <c r="B489" i="1"/>
  <c r="A489" i="1"/>
  <c r="B479" i="1"/>
  <c r="A479" i="1"/>
  <c r="B475" i="1"/>
  <c r="A475" i="1"/>
  <c r="L432" i="1"/>
  <c r="B466" i="1"/>
  <c r="A466" i="1"/>
  <c r="B459" i="1"/>
  <c r="A459" i="1"/>
  <c r="B452" i="1"/>
  <c r="A452" i="1"/>
  <c r="B447" i="1"/>
  <c r="A447" i="1"/>
  <c r="B437" i="1"/>
  <c r="A437" i="1"/>
  <c r="B433" i="1"/>
  <c r="A433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G341" i="1" l="1"/>
  <c r="H341" i="1"/>
  <c r="I341" i="1"/>
  <c r="F341" i="1"/>
  <c r="J341" i="1"/>
  <c r="I131" i="1"/>
  <c r="F548" i="1"/>
  <c r="F508" i="1"/>
  <c r="H590" i="1"/>
  <c r="F590" i="1"/>
  <c r="F131" i="1"/>
  <c r="G590" i="1"/>
  <c r="H508" i="1"/>
  <c r="I590" i="1"/>
  <c r="J590" i="1"/>
  <c r="G299" i="1"/>
  <c r="G215" i="1"/>
  <c r="G89" i="1"/>
  <c r="G46" i="1" s="1"/>
  <c r="G47" i="1" s="1"/>
  <c r="H425" i="1"/>
  <c r="H257" i="1"/>
  <c r="H131" i="1"/>
  <c r="I89" i="1"/>
  <c r="I46" i="1" s="1"/>
  <c r="I47" i="1" s="1"/>
  <c r="J425" i="1"/>
  <c r="J257" i="1"/>
  <c r="J131" i="1"/>
  <c r="F466" i="1"/>
  <c r="F383" i="1"/>
  <c r="G508" i="1"/>
  <c r="G425" i="1"/>
  <c r="H548" i="1"/>
  <c r="I508" i="1"/>
  <c r="I425" i="1"/>
  <c r="I257" i="1"/>
  <c r="J548" i="1"/>
  <c r="F299" i="1"/>
  <c r="F215" i="1"/>
  <c r="F89" i="1"/>
  <c r="F46" i="1" s="1"/>
  <c r="F47" i="1" s="1"/>
  <c r="G257" i="1"/>
  <c r="G131" i="1"/>
  <c r="H466" i="1"/>
  <c r="H383" i="1"/>
  <c r="H299" i="1"/>
  <c r="H215" i="1"/>
  <c r="H89" i="1"/>
  <c r="H46" i="1" s="1"/>
  <c r="H47" i="1" s="1"/>
  <c r="J383" i="1"/>
  <c r="J299" i="1"/>
  <c r="J215" i="1"/>
  <c r="J89" i="1"/>
  <c r="J46" i="1" s="1"/>
  <c r="J47" i="1" s="1"/>
  <c r="F257" i="1"/>
  <c r="F425" i="1"/>
  <c r="G548" i="1"/>
  <c r="G466" i="1"/>
  <c r="G383" i="1"/>
  <c r="I548" i="1"/>
  <c r="I466" i="1"/>
  <c r="I383" i="1"/>
  <c r="I299" i="1"/>
  <c r="I215" i="1"/>
  <c r="J508" i="1"/>
  <c r="L89" i="1"/>
  <c r="L46" i="1" s="1"/>
  <c r="L47" i="1" s="1"/>
  <c r="L131" i="1"/>
  <c r="L215" i="1"/>
  <c r="L257" i="1"/>
  <c r="L299" i="1"/>
  <c r="L383" i="1"/>
  <c r="L425" i="1"/>
  <c r="L466" i="1"/>
  <c r="L548" i="1"/>
  <c r="H591" i="1" l="1"/>
  <c r="F591" i="1"/>
  <c r="J591" i="1"/>
  <c r="G591" i="1"/>
  <c r="I591" i="1"/>
  <c r="L590" i="1"/>
</calcChain>
</file>

<file path=xl/sharedStrings.xml><?xml version="1.0" encoding="utf-8"?>
<sst xmlns="http://schemas.openxmlformats.org/spreadsheetml/2006/main" count="589" uniqueCount="88">
  <si>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</si>
  <si>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</si>
  <si>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</si>
  <si>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</si>
  <si>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</si>
  <si>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</si>
  <si>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</si>
  <si>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</si>
  <si>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</si>
  <si>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</si>
  <si>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</si>
  <si>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</si>
  <si>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</si>
  <si>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</si>
  <si>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</si>
  <si>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</si>
  <si>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</si>
  <si>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</si>
  <si>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</si>
  <si>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</si>
  <si>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</si>
  <si>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</si>
  <si>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</si>
  <si>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</si>
  <si>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</si>
  <si>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</si>
  <si>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</si>
  <si>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</si>
  <si>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</si>
  <si>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</si>
  <si>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</si>
  <si>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</si>
  <si>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</si>
  <si>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</si>
  <si>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</si>
  <si>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</si>
  <si>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</si>
  <si>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</si>
  <si>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</si>
  <si>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</si>
  <si>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</si>
  <si>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</si>
  <si>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</si>
  <si>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</si>
  <si>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</si>
  <si>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</si>
  <si>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</t>
  </si>
  <si>
    <t>ТТК</t>
  </si>
  <si>
    <t xml:space="preserve">хлеб </t>
  </si>
  <si>
    <t>Хлеб ржаной</t>
  </si>
  <si>
    <t>Сыр порционно</t>
  </si>
  <si>
    <t>Чай с сахаром, с лимоном</t>
  </si>
  <si>
    <t>Пюре картофельное с маслом сливочным</t>
  </si>
  <si>
    <t>Хлеб пшеничный</t>
  </si>
  <si>
    <t>МБОУ "Шурабашская ООШ" Арского муниципального района РТ</t>
  </si>
  <si>
    <t>Ибрагимова Р.Г.</t>
  </si>
  <si>
    <t>Свекла отварная дольками</t>
  </si>
  <si>
    <t>Компот из сухофруктов (75С)</t>
  </si>
  <si>
    <t>Птица запеченная</t>
  </si>
  <si>
    <t>мясн.блюдо</t>
  </si>
  <si>
    <t>Сырники из творога с кашей молочной "Дружба" с маслом сливочным</t>
  </si>
  <si>
    <t>Гуляш из говядины</t>
  </si>
  <si>
    <t>Каша гречневая рассыпчатая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</si>
  <si>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</si>
  <si>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</si>
  <si>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</si>
  <si>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Чай с сахаром</t>
  </si>
  <si>
    <t>Какао с молоком</t>
  </si>
  <si>
    <t>Плоды и ягоды свежие (апельсины)</t>
  </si>
  <si>
    <t>Напиток из свежих фруктов(75С)</t>
  </si>
  <si>
    <t>Кофейный напиток с молоком</t>
  </si>
  <si>
    <t>Овощи тушеные с мясом</t>
  </si>
  <si>
    <t>Икра кабачковая</t>
  </si>
  <si>
    <t xml:space="preserve">Котлета из мяса птицы с макаронными изделиями отварными, с маслом сливочным                                       </t>
  </si>
  <si>
    <t>Салат из квашенной капусты</t>
  </si>
  <si>
    <t>Жаркое по-домашнему с индейкой</t>
  </si>
  <si>
    <t xml:space="preserve">Биточки рыбные с рисом отварным рассыпчатыйм, с маслом сливочным </t>
  </si>
  <si>
    <t>Салат из кукурузы к/с</t>
  </si>
  <si>
    <t>Салат из зеленого горошка к/с</t>
  </si>
  <si>
    <t>Салат из отварной свеклы с яблоками</t>
  </si>
  <si>
    <t>Котлеты "Аппетитные"с кашей гречневой рассыпчатой с маслом сливочным</t>
  </si>
  <si>
    <t>Напиток из шиповника (75С)</t>
  </si>
  <si>
    <t>Компот из свежих яблок (75С)</t>
  </si>
  <si>
    <t>Плоды и ягоды свежие (яблоки)</t>
  </si>
  <si>
    <t>Котлета из мяса птицы с макаронными изделиями отварными, с маслом сливочным</t>
  </si>
  <si>
    <t>рыб.блюдо</t>
  </si>
  <si>
    <t>Салат из свеклы  с сыром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</si>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</sst>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5" fillId="0" borderId="2" xfId="0" applyFont="1" applyBorder="1" applyAlignment="1" applyProtection="1">
      <alignment horizontal="right"/>
      <protection locked="0"/>
    </xf>
    <xf numFmtId="0" fontId="15" fillId="0" borderId="6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0" fillId="0" borderId="16" xfId="0" applyBorder="1"/>
    <xf numFmtId="0" fontId="12" fillId="0" borderId="1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2" fillId="4" borderId="2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26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center" vertical="top"/>
    </xf>
    <xf numFmtId="16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21" fillId="2" borderId="19" xfId="0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7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165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165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/>
    <xf numFmtId="2" fontId="1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>
      <alignment horizontal="center" vertical="top" wrapText="1"/>
    </xf>
    <xf numFmtId="2" fontId="1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1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/>
    <xf numFmtId="0" fontId="7" fillId="0" borderId="2" xfId="0" applyFont="1" applyBorder="1"/>
    <xf numFmtId="0" fontId="0" fillId="0" borderId="2" xfId="0" applyFill="1" applyBorder="1" applyProtection="1"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0" fontId="6" fillId="0" borderId="2" xfId="0" applyFont="1" applyBorder="1"/>
    <xf numFmtId="0" fontId="1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2" fillId="5" borderId="0" xfId="0" applyNumberFormat="1" applyFont="1" applyFill="1" applyAlignment="1">
      <alignment horizontal="center" vertical="top"/>
    </xf>
    <xf numFmtId="0" fontId="12" fillId="0" borderId="2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12" fillId="4" borderId="3" xfId="0" applyNumberFormat="1" applyFont="1" applyFill="1" applyBorder="1" applyAlignment="1">
      <alignment horizontal="center" vertical="top" wrapText="1"/>
    </xf>
    <xf numFmtId="0" fontId="21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21" fillId="2" borderId="27" xfId="0" applyFont="1" applyFill="1" applyBorder="1" applyAlignment="1" applyProtection="1">
      <alignment horizontal="center" vertical="top" wrapText="1"/>
      <protection locked="0"/>
    </xf>
    <xf numFmtId="0" fontId="2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6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16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1"/>
  <sheetViews>
    <sheetView tabSelected="1" zoomScaleNormal="100" workbookViewId="0">
      <pane xSplit="4" ySplit="5" topLeftCell="E33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98" t="s">
        <v>54</v>
      </c>
      <c r="D1" s="99"/>
      <c r="E1" s="99"/>
      <c r="F1" s="13" t="s">
        <v>45</v>
      </c>
      <c r="G1" s="2" t="s">
        <v>16</v>
      </c>
      <c r="H1" s="100" t="s">
        <v>44</v>
      </c>
      <c r="I1" s="100"/>
      <c r="J1" s="100"/>
      <c r="K1" s="100"/>
    </row>
    <row r="2" spans="1:12" ht="17.399999999999999" x14ac:dyDescent="0.25">
      <c r="A2" s="43" t="s">
        <v>6</v>
      </c>
      <c r="C2" s="2"/>
      <c r="G2" s="2" t="s">
        <v>17</v>
      </c>
      <c r="H2" s="100" t="s">
        <v>55</v>
      </c>
      <c r="I2" s="100"/>
      <c r="J2" s="100"/>
      <c r="K2" s="10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25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46</v>
      </c>
      <c r="E6" s="47" t="s">
        <v>72</v>
      </c>
      <c r="F6" s="48">
        <v>60</v>
      </c>
      <c r="G6" s="71">
        <v>0.64</v>
      </c>
      <c r="H6" s="71">
        <v>3.31</v>
      </c>
      <c r="I6" s="48">
        <v>5.03</v>
      </c>
      <c r="J6" s="48">
        <v>50.28</v>
      </c>
      <c r="K6" s="49" t="s">
        <v>47</v>
      </c>
      <c r="L6" s="48">
        <v>77.760000000000005</v>
      </c>
    </row>
    <row r="7" spans="1:12" ht="26.4" x14ac:dyDescent="0.3">
      <c r="A7" s="25"/>
      <c r="B7" s="16"/>
      <c r="C7" s="11"/>
      <c r="D7" s="5" t="s">
        <v>20</v>
      </c>
      <c r="E7" s="59" t="s">
        <v>73</v>
      </c>
      <c r="F7" s="51">
        <v>230</v>
      </c>
      <c r="G7" s="69">
        <v>11.45</v>
      </c>
      <c r="H7" s="51">
        <v>12.46</v>
      </c>
      <c r="I7" s="51">
        <v>31.32</v>
      </c>
      <c r="J7" s="51">
        <v>289.95</v>
      </c>
      <c r="K7" s="60" t="s">
        <v>47</v>
      </c>
      <c r="L7" s="51"/>
    </row>
    <row r="8" spans="1:12" ht="14.4" x14ac:dyDescent="0.3">
      <c r="A8" s="25"/>
      <c r="B8" s="16"/>
      <c r="C8" s="11"/>
      <c r="D8" s="86" t="s">
        <v>21</v>
      </c>
      <c r="E8" s="59" t="s">
        <v>81</v>
      </c>
      <c r="F8" s="51">
        <v>200</v>
      </c>
      <c r="G8" s="69">
        <v>0.68</v>
      </c>
      <c r="H8" s="51">
        <v>0.28000000000000003</v>
      </c>
      <c r="I8" s="51">
        <v>20.76</v>
      </c>
      <c r="J8" s="69">
        <v>88.2</v>
      </c>
      <c r="K8" s="52">
        <v>349</v>
      </c>
      <c r="L8" s="51"/>
    </row>
    <row r="9" spans="1:12" ht="14.4" x14ac:dyDescent="0.3">
      <c r="A9" s="25"/>
      <c r="B9" s="16"/>
      <c r="C9" s="11"/>
      <c r="D9" s="86" t="s">
        <v>22</v>
      </c>
      <c r="E9" s="59" t="s">
        <v>49</v>
      </c>
      <c r="F9" s="51">
        <v>30</v>
      </c>
      <c r="G9" s="69">
        <v>1.98</v>
      </c>
      <c r="H9" s="6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/>
      <c r="E10" s="59"/>
      <c r="F10" s="51"/>
      <c r="G10" s="69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v>520</v>
      </c>
      <c r="G13" s="70">
        <v>14.75</v>
      </c>
      <c r="H13" s="21">
        <f t="shared" ref="H13:J13" si="0">SUM(H6:H12)</f>
        <v>16.41</v>
      </c>
      <c r="I13" s="21">
        <f t="shared" si="0"/>
        <v>68.989999999999995</v>
      </c>
      <c r="J13" s="70">
        <f t="shared" si="0"/>
        <v>487.83</v>
      </c>
      <c r="K13" s="27"/>
      <c r="L13" s="21">
        <f t="shared" ref="L13" si="1">SUM(L6:L12)</f>
        <v>77.760000000000005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.75" customHeight="1" thickBot="1" x14ac:dyDescent="0.3">
      <c r="A47" s="31">
        <f>A6</f>
        <v>1</v>
      </c>
      <c r="B47" s="32">
        <f>B6</f>
        <v>1</v>
      </c>
      <c r="C47" s="96" t="s">
        <v>4</v>
      </c>
      <c r="D47" s="97"/>
      <c r="E47" s="33"/>
      <c r="F47" s="34">
        <f>F13+F17+F27+F32+F39+F46</f>
        <v>520</v>
      </c>
      <c r="G47" s="34">
        <f>G13+G17+G27+G32+G39+G46</f>
        <v>14.75</v>
      </c>
      <c r="H47" s="34">
        <f>H13+H17+H27+H32+H39+H46</f>
        <v>16.41</v>
      </c>
      <c r="I47" s="34">
        <f>I13+I17+I27+I32+I39+I46</f>
        <v>68.989999999999995</v>
      </c>
      <c r="J47" s="34">
        <f>J13+J17+J27+J32+J39+J46</f>
        <v>487.83</v>
      </c>
      <c r="K47" s="35"/>
      <c r="L47" s="34">
        <f>L13+L17+L27+L32+L39+L46</f>
        <v>77.760000000000005</v>
      </c>
    </row>
    <row r="48" spans="1:12" ht="15.75" customHeight="1" thickBot="1" x14ac:dyDescent="0.35">
      <c r="A48" s="22">
        <v>1</v>
      </c>
      <c r="B48" s="23">
        <v>2</v>
      </c>
      <c r="C48" s="24" t="s">
        <v>19</v>
      </c>
      <c r="D48" s="5"/>
      <c r="E48" s="62" t="s">
        <v>50</v>
      </c>
      <c r="F48" s="48">
        <v>10</v>
      </c>
      <c r="G48" s="48">
        <v>2.63</v>
      </c>
      <c r="H48" s="71">
        <v>2.66</v>
      </c>
      <c r="I48" s="71">
        <v>0</v>
      </c>
      <c r="J48" s="48">
        <v>34.33</v>
      </c>
      <c r="K48" s="49">
        <v>15</v>
      </c>
      <c r="L48" s="48">
        <v>77.760000000000005</v>
      </c>
    </row>
    <row r="49" spans="1:12" ht="14.4" x14ac:dyDescent="0.3">
      <c r="A49" s="25"/>
      <c r="B49" s="16"/>
      <c r="C49" s="11"/>
      <c r="D49" s="5" t="s">
        <v>59</v>
      </c>
      <c r="E49" s="59" t="s">
        <v>61</v>
      </c>
      <c r="F49" s="51">
        <v>100</v>
      </c>
      <c r="G49" s="51">
        <v>10.39</v>
      </c>
      <c r="H49" s="69">
        <v>14.79</v>
      </c>
      <c r="I49" s="69">
        <v>10.3</v>
      </c>
      <c r="J49" s="51">
        <v>221</v>
      </c>
      <c r="K49" s="60">
        <v>260</v>
      </c>
      <c r="L49" s="51"/>
    </row>
    <row r="50" spans="1:12" ht="28.2" customHeight="1" x14ac:dyDescent="0.3">
      <c r="A50" s="25"/>
      <c r="B50" s="16"/>
      <c r="C50" s="11"/>
      <c r="D50" s="7" t="s">
        <v>20</v>
      </c>
      <c r="E50" s="59" t="s">
        <v>62</v>
      </c>
      <c r="F50" s="51">
        <v>150</v>
      </c>
      <c r="G50" s="51">
        <v>3.77</v>
      </c>
      <c r="H50" s="51">
        <v>2.29</v>
      </c>
      <c r="I50" s="51">
        <v>39.72</v>
      </c>
      <c r="J50" s="51">
        <v>214</v>
      </c>
      <c r="K50" s="52">
        <v>171</v>
      </c>
      <c r="L50" s="51"/>
    </row>
    <row r="51" spans="1:12" ht="14.4" x14ac:dyDescent="0.3">
      <c r="A51" s="25"/>
      <c r="B51" s="16"/>
      <c r="C51" s="11"/>
      <c r="D51" s="7" t="s">
        <v>21</v>
      </c>
      <c r="E51" s="59" t="s">
        <v>51</v>
      </c>
      <c r="F51" s="51">
        <v>200</v>
      </c>
      <c r="G51" s="51">
        <v>0.11</v>
      </c>
      <c r="H51" s="51">
        <v>0.02</v>
      </c>
      <c r="I51" s="51">
        <v>10.15</v>
      </c>
      <c r="J51" s="51">
        <v>41.32</v>
      </c>
      <c r="K51" s="52">
        <v>377</v>
      </c>
      <c r="L51" s="51"/>
    </row>
    <row r="52" spans="1:12" ht="14.4" x14ac:dyDescent="0.3">
      <c r="A52" s="25"/>
      <c r="B52" s="16"/>
      <c r="C52" s="11"/>
      <c r="D52" s="7" t="s">
        <v>48</v>
      </c>
      <c r="E52" s="59" t="s">
        <v>49</v>
      </c>
      <c r="F52" s="51">
        <v>50</v>
      </c>
      <c r="G52" s="51">
        <v>3.3</v>
      </c>
      <c r="H52" s="51">
        <v>0.6</v>
      </c>
      <c r="I52" s="69">
        <v>19.8</v>
      </c>
      <c r="J52" s="51">
        <v>99</v>
      </c>
      <c r="K52" s="52"/>
      <c r="L52" s="51"/>
    </row>
    <row r="53" spans="1:12" ht="14.4" x14ac:dyDescent="0.3">
      <c r="A53" s="2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2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26"/>
      <c r="B55" s="18"/>
      <c r="C55" s="8"/>
      <c r="D55" s="19" t="s">
        <v>38</v>
      </c>
      <c r="E55" s="9"/>
      <c r="F55" s="21">
        <v>510</v>
      </c>
      <c r="G55" s="21">
        <f>SUM(G48:G54)</f>
        <v>20.2</v>
      </c>
      <c r="H55" s="21">
        <f>SUM(H48:H54)</f>
        <v>20.36</v>
      </c>
      <c r="I55" s="82">
        <f>SUM(I48:I54)</f>
        <v>79.97</v>
      </c>
      <c r="J55" s="21">
        <f>SUM(J48:J54)</f>
        <v>609.65</v>
      </c>
      <c r="K55" s="27"/>
      <c r="L55" s="21">
        <f>SUM(L48:L54)</f>
        <v>77.760000000000005</v>
      </c>
    </row>
    <row r="56" spans="1:12" ht="14.4" x14ac:dyDescent="0.3">
      <c r="A56" s="28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2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2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26"/>
      <c r="B59" s="18"/>
      <c r="C59" s="8"/>
      <c r="D59" s="19" t="s">
        <v>38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>SUM(L56:L58)</f>
        <v>0</v>
      </c>
    </row>
    <row r="60" spans="1:12" ht="14.4" x14ac:dyDescent="0.3">
      <c r="A60" s="28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2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2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2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2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2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2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2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2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26"/>
      <c r="B69" s="18"/>
      <c r="C69" s="8"/>
      <c r="D69" s="19" t="s">
        <v>38</v>
      </c>
      <c r="E69" s="9"/>
      <c r="F69" s="21">
        <f>SUM(F60:F68)</f>
        <v>0</v>
      </c>
      <c r="G69" s="21">
        <f>SUM(G60:G68)</f>
        <v>0</v>
      </c>
      <c r="H69" s="21">
        <f>SUM(H60:H68)</f>
        <v>0</v>
      </c>
      <c r="I69" s="21">
        <f>SUM(I60:I68)</f>
        <v>0</v>
      </c>
      <c r="J69" s="21">
        <f>SUM(J60:J68)</f>
        <v>0</v>
      </c>
      <c r="K69" s="27"/>
      <c r="L69" s="21">
        <f>SUM(L60:L68)</f>
        <v>0</v>
      </c>
    </row>
    <row r="70" spans="1:12" ht="14.4" x14ac:dyDescent="0.3">
      <c r="A70" s="28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2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2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2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26"/>
      <c r="B74" s="18"/>
      <c r="C74" s="8"/>
      <c r="D74" s="19" t="s">
        <v>38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>SUM(L70:L73)</f>
        <v>0</v>
      </c>
    </row>
    <row r="75" spans="1:12" ht="14.4" x14ac:dyDescent="0.3">
      <c r="A75" s="28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2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2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2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2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2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26"/>
      <c r="B81" s="18"/>
      <c r="C81" s="8"/>
      <c r="D81" s="19" t="s">
        <v>38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>SUM(L75:L80)</f>
        <v>0</v>
      </c>
    </row>
    <row r="82" spans="1:12" ht="14.4" x14ac:dyDescent="0.3">
      <c r="A82" s="28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2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2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2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2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2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26"/>
      <c r="B88" s="18"/>
      <c r="C88" s="8"/>
      <c r="D88" s="20" t="s">
        <v>38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>SUM(L82:L87)</f>
        <v>0</v>
      </c>
    </row>
    <row r="89" spans="1:12" ht="15" thickBot="1" x14ac:dyDescent="0.3">
      <c r="A89" s="31">
        <f>A48</f>
        <v>1</v>
      </c>
      <c r="B89" s="32">
        <f>B48</f>
        <v>2</v>
      </c>
      <c r="C89" s="96" t="s">
        <v>4</v>
      </c>
      <c r="D89" s="97"/>
      <c r="E89" s="33"/>
      <c r="F89" s="34">
        <f>F55+F59+F69+F74+F81+F88</f>
        <v>510</v>
      </c>
      <c r="G89" s="34">
        <f>G55+G59+G69+G74+G81+G88</f>
        <v>20.2</v>
      </c>
      <c r="H89" s="34">
        <f>H55+H59+H69+H74+H81+H88</f>
        <v>20.36</v>
      </c>
      <c r="I89" s="34">
        <f>I55+I59+I69+I74+I81+I88</f>
        <v>79.97</v>
      </c>
      <c r="J89" s="34">
        <f>J55+J59+J69+J74+J81+J88</f>
        <v>609.65</v>
      </c>
      <c r="K89" s="35"/>
      <c r="L89" s="34">
        <f>L55+L59+L69+L74+L81+L88</f>
        <v>77.760000000000005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46</v>
      </c>
      <c r="E90" s="62" t="s">
        <v>56</v>
      </c>
      <c r="F90" s="48">
        <v>60</v>
      </c>
      <c r="G90" s="48">
        <v>1.08</v>
      </c>
      <c r="H90" s="48">
        <v>0.06</v>
      </c>
      <c r="I90" s="48">
        <v>5.88</v>
      </c>
      <c r="J90" s="48">
        <v>28.8</v>
      </c>
      <c r="K90" s="49" t="s">
        <v>47</v>
      </c>
      <c r="L90" s="48">
        <v>77.760000000000005</v>
      </c>
    </row>
    <row r="91" spans="1:12" ht="14.4" x14ac:dyDescent="0.3">
      <c r="A91" s="25"/>
      <c r="B91" s="16"/>
      <c r="C91" s="11"/>
      <c r="D91" s="5" t="s">
        <v>59</v>
      </c>
      <c r="E91" s="59" t="s">
        <v>58</v>
      </c>
      <c r="F91" s="51">
        <v>100</v>
      </c>
      <c r="G91" s="51">
        <v>10.42</v>
      </c>
      <c r="H91" s="51">
        <v>12.43</v>
      </c>
      <c r="I91" s="51">
        <v>8.65</v>
      </c>
      <c r="J91" s="51">
        <v>192</v>
      </c>
      <c r="K91" s="52" t="s">
        <v>47</v>
      </c>
      <c r="L91" s="51"/>
    </row>
    <row r="92" spans="1:12" ht="14.4" x14ac:dyDescent="0.3">
      <c r="A92" s="25"/>
      <c r="B92" s="16"/>
      <c r="C92" s="11"/>
      <c r="D92" s="7" t="s">
        <v>20</v>
      </c>
      <c r="E92" s="59" t="s">
        <v>52</v>
      </c>
      <c r="F92" s="51">
        <v>153</v>
      </c>
      <c r="G92" s="51">
        <v>3.08</v>
      </c>
      <c r="H92" s="51">
        <v>6.25</v>
      </c>
      <c r="I92" s="65">
        <v>20.47</v>
      </c>
      <c r="J92" s="51">
        <v>150.44999999999999</v>
      </c>
      <c r="K92" s="52">
        <v>312</v>
      </c>
      <c r="L92" s="51"/>
    </row>
    <row r="93" spans="1:12" ht="14.4" x14ac:dyDescent="0.3">
      <c r="A93" s="25"/>
      <c r="B93" s="16"/>
      <c r="C93" s="11"/>
      <c r="D93" s="7" t="s">
        <v>21</v>
      </c>
      <c r="E93" s="59" t="s">
        <v>57</v>
      </c>
      <c r="F93" s="51">
        <v>200</v>
      </c>
      <c r="G93" s="80">
        <v>0.66</v>
      </c>
      <c r="H93" s="51">
        <v>0.09</v>
      </c>
      <c r="I93" s="51">
        <v>22.03</v>
      </c>
      <c r="J93" s="51">
        <v>92.8</v>
      </c>
      <c r="K93" s="60">
        <v>349</v>
      </c>
      <c r="L93" s="51"/>
    </row>
    <row r="94" spans="1:12" ht="14.4" x14ac:dyDescent="0.3">
      <c r="A94" s="25"/>
      <c r="B94" s="16"/>
      <c r="C94" s="11"/>
      <c r="D94" s="7" t="s">
        <v>22</v>
      </c>
      <c r="E94" s="59" t="s">
        <v>53</v>
      </c>
      <c r="F94" s="51">
        <v>30</v>
      </c>
      <c r="G94" s="51">
        <v>2.2799999999999998</v>
      </c>
      <c r="H94" s="51">
        <v>0.24</v>
      </c>
      <c r="I94" s="51">
        <v>14.76</v>
      </c>
      <c r="J94" s="51">
        <v>70.5</v>
      </c>
      <c r="K94" s="52"/>
      <c r="L94" s="51"/>
    </row>
    <row r="95" spans="1:12" ht="14.4" x14ac:dyDescent="0.3">
      <c r="A95" s="25"/>
      <c r="B95" s="16"/>
      <c r="C95" s="11"/>
      <c r="D95" s="85" t="s">
        <v>22</v>
      </c>
      <c r="E95" s="59" t="s">
        <v>49</v>
      </c>
      <c r="F95" s="51">
        <v>40</v>
      </c>
      <c r="G95" s="80">
        <v>2.64</v>
      </c>
      <c r="H95" s="51">
        <v>0.48</v>
      </c>
      <c r="I95" s="51">
        <v>15.84</v>
      </c>
      <c r="J95" s="51">
        <v>79.2</v>
      </c>
      <c r="K95" s="52"/>
      <c r="L95" s="51"/>
    </row>
    <row r="96" spans="1:12" ht="14.4" x14ac:dyDescent="0.3">
      <c r="A96" s="25"/>
      <c r="B96" s="16"/>
      <c r="C96" s="11"/>
      <c r="D96" s="7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583</v>
      </c>
      <c r="G97" s="70">
        <f>SUM(G90:G96)</f>
        <v>20.16</v>
      </c>
      <c r="H97" s="70">
        <f>SUM(H90:H96)</f>
        <v>19.55</v>
      </c>
      <c r="I97" s="21">
        <f>SUM(I90:I96)</f>
        <v>87.63000000000001</v>
      </c>
      <c r="J97" s="21">
        <f>SUM(J90:J96)</f>
        <v>613.75</v>
      </c>
      <c r="K97" s="27"/>
      <c r="L97" s="21">
        <f>SUM(L90:L96)</f>
        <v>77.760000000000005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>SUM(G102:G110)</f>
        <v>0</v>
      </c>
      <c r="H111" s="21">
        <f>SUM(H102:H110)</f>
        <v>0</v>
      </c>
      <c r="I111" s="21">
        <f>SUM(I102:I110)</f>
        <v>0</v>
      </c>
      <c r="J111" s="21">
        <f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>SUM(L124:L129)</f>
        <v>0</v>
      </c>
    </row>
    <row r="131" spans="1:12" ht="13.8" thickBot="1" x14ac:dyDescent="0.3">
      <c r="A131" s="31">
        <f>A90</f>
        <v>1</v>
      </c>
      <c r="B131" s="32">
        <f>B90</f>
        <v>3</v>
      </c>
      <c r="C131" s="96" t="s">
        <v>4</v>
      </c>
      <c r="D131" s="101"/>
      <c r="E131" s="33"/>
      <c r="F131" s="34">
        <f>F97+F101+F111+F116+F123+F130</f>
        <v>583</v>
      </c>
      <c r="G131" s="34">
        <f>G97+G101+G111+G116+G123+G130</f>
        <v>20.16</v>
      </c>
      <c r="H131" s="34">
        <f>H97+H101+H111+H116+H123+H130</f>
        <v>19.55</v>
      </c>
      <c r="I131" s="34">
        <f>I97+I101+I111+I116+I123+I130</f>
        <v>87.63000000000001</v>
      </c>
      <c r="J131" s="34">
        <f>J97+J101+J111+J116+J123+J130</f>
        <v>613.75</v>
      </c>
      <c r="K131" s="35"/>
      <c r="L131" s="34">
        <f>L97+L101+L111+L116+L123+L130</f>
        <v>77.760000000000005</v>
      </c>
    </row>
    <row r="132" spans="1:12" ht="15" thickBot="1" x14ac:dyDescent="0.35">
      <c r="A132" s="15">
        <v>1</v>
      </c>
      <c r="B132" s="16">
        <v>4</v>
      </c>
      <c r="C132" s="11" t="s">
        <v>19</v>
      </c>
      <c r="D132" s="8" t="s">
        <v>23</v>
      </c>
      <c r="E132" s="88" t="s">
        <v>83</v>
      </c>
      <c r="F132" s="89">
        <v>100</v>
      </c>
      <c r="G132" s="89">
        <v>0.4</v>
      </c>
      <c r="H132" s="89">
        <v>0.4</v>
      </c>
      <c r="I132" s="89">
        <v>9.8000000000000007</v>
      </c>
      <c r="J132" s="89">
        <v>47</v>
      </c>
      <c r="K132" s="90"/>
      <c r="L132" s="91">
        <v>77.760000000000005</v>
      </c>
    </row>
    <row r="133" spans="1:12" ht="26.4" x14ac:dyDescent="0.3">
      <c r="A133" s="15"/>
      <c r="B133" s="16"/>
      <c r="C133" s="11"/>
      <c r="D133" s="83" t="s">
        <v>20</v>
      </c>
      <c r="E133" s="59" t="s">
        <v>60</v>
      </c>
      <c r="F133" s="51">
        <v>215</v>
      </c>
      <c r="G133" s="73">
        <v>10.55</v>
      </c>
      <c r="H133" s="51">
        <v>11.85</v>
      </c>
      <c r="I133" s="51">
        <v>39.4</v>
      </c>
      <c r="J133" s="51">
        <v>324.45</v>
      </c>
      <c r="K133" s="52" t="s">
        <v>47</v>
      </c>
      <c r="L133" s="51"/>
    </row>
    <row r="134" spans="1:12" ht="14.4" x14ac:dyDescent="0.3">
      <c r="A134" s="15"/>
      <c r="B134" s="16"/>
      <c r="C134" s="11"/>
      <c r="D134" s="68" t="s">
        <v>21</v>
      </c>
      <c r="E134" s="59" t="s">
        <v>70</v>
      </c>
      <c r="F134" s="51">
        <v>200</v>
      </c>
      <c r="G134" s="65">
        <v>3.2</v>
      </c>
      <c r="H134" s="61">
        <v>2.7</v>
      </c>
      <c r="I134" s="51">
        <v>6</v>
      </c>
      <c r="J134" s="51">
        <v>60.7</v>
      </c>
      <c r="K134" s="52">
        <v>379</v>
      </c>
      <c r="L134" s="51"/>
    </row>
    <row r="135" spans="1:12" ht="14.4" x14ac:dyDescent="0.3">
      <c r="A135" s="15"/>
      <c r="B135" s="16"/>
      <c r="C135" s="11"/>
      <c r="D135" s="75" t="s">
        <v>48</v>
      </c>
      <c r="E135" s="59" t="s">
        <v>49</v>
      </c>
      <c r="F135" s="51">
        <v>30</v>
      </c>
      <c r="G135" s="51">
        <v>1.98</v>
      </c>
      <c r="H135" s="61">
        <v>0.36</v>
      </c>
      <c r="I135" s="51">
        <v>11.88</v>
      </c>
      <c r="J135" s="51">
        <v>59.4</v>
      </c>
      <c r="K135" s="52"/>
      <c r="L135" s="51"/>
    </row>
    <row r="136" spans="1:12" ht="14.4" x14ac:dyDescent="0.3">
      <c r="A136" s="1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15"/>
      <c r="B137" s="16"/>
      <c r="C137" s="11"/>
      <c r="D137" s="7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1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17"/>
      <c r="B139" s="18"/>
      <c r="C139" s="8"/>
      <c r="D139" s="19" t="s">
        <v>38</v>
      </c>
      <c r="E139" s="9"/>
      <c r="F139" s="21">
        <f>SUM(F132:F138)</f>
        <v>545</v>
      </c>
      <c r="G139" s="70">
        <f t="shared" ref="G139" si="6">SUM(G132:G138)</f>
        <v>16.130000000000003</v>
      </c>
      <c r="H139" s="70">
        <f>SUM(H132:H138)</f>
        <v>15.309999999999999</v>
      </c>
      <c r="I139" s="21">
        <f t="shared" ref="I139" si="7">SUM(I132:I138)</f>
        <v>67.08</v>
      </c>
      <c r="J139" s="21">
        <f>SUM(J132:J138)</f>
        <v>491.54999999999995</v>
      </c>
      <c r="K139" s="27"/>
      <c r="L139" s="21">
        <f>SUM(L132:L138)</f>
        <v>77.760000000000005</v>
      </c>
    </row>
    <row r="140" spans="1:12" ht="14.4" x14ac:dyDescent="0.3">
      <c r="A140" s="14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1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1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17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">SUM(G140:G142)</f>
        <v>0</v>
      </c>
      <c r="H143" s="21">
        <f t="shared" ref="H143" si="9">SUM(H140:H142)</f>
        <v>0</v>
      </c>
      <c r="I143" s="21">
        <f t="shared" ref="I143" si="10">SUM(I140:I142)</f>
        <v>0</v>
      </c>
      <c r="J143" s="21">
        <f t="shared" ref="J143" si="11">SUM(J140:J142)</f>
        <v>0</v>
      </c>
      <c r="K143" s="27"/>
      <c r="L143" s="21">
        <f>SUM(L140:L142)</f>
        <v>0</v>
      </c>
    </row>
    <row r="144" spans="1:12" ht="14.4" x14ac:dyDescent="0.3">
      <c r="A144" s="14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1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1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1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1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1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1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1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1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17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12">SUM(G144:G152)</f>
        <v>0</v>
      </c>
      <c r="H153" s="21">
        <f t="shared" ref="H153" si="13">SUM(H144:H152)</f>
        <v>0</v>
      </c>
      <c r="I153" s="21">
        <f t="shared" ref="I153" si="14">SUM(I144:I152)</f>
        <v>0</v>
      </c>
      <c r="J153" s="21">
        <f t="shared" ref="J153" si="15">SUM(J144:J152)</f>
        <v>0</v>
      </c>
      <c r="K153" s="27"/>
      <c r="L153" s="21">
        <f>SUM(L144:L152)</f>
        <v>0</v>
      </c>
    </row>
    <row r="154" spans="1:12" ht="14.4" x14ac:dyDescent="0.3">
      <c r="A154" s="14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1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1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1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17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16">SUM(G154:G157)</f>
        <v>0</v>
      </c>
      <c r="H158" s="21">
        <f t="shared" ref="H158" si="17">SUM(H154:H157)</f>
        <v>0</v>
      </c>
      <c r="I158" s="21">
        <f t="shared" ref="I158" si="18">SUM(I154:I157)</f>
        <v>0</v>
      </c>
      <c r="J158" s="21">
        <f t="shared" ref="J158" si="19">SUM(J154:J157)</f>
        <v>0</v>
      </c>
      <c r="K158" s="27"/>
      <c r="L158" s="21">
        <f>SUM(L154:L157)</f>
        <v>0</v>
      </c>
    </row>
    <row r="159" spans="1:12" ht="14.4" x14ac:dyDescent="0.3">
      <c r="A159" s="14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1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1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1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1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1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17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20">SUM(G159:G164)</f>
        <v>0</v>
      </c>
      <c r="H165" s="21">
        <f t="shared" ref="H165" si="21">SUM(H159:H164)</f>
        <v>0</v>
      </c>
      <c r="I165" s="21">
        <f t="shared" ref="I165" si="22">SUM(I159:I164)</f>
        <v>0</v>
      </c>
      <c r="J165" s="21">
        <f t="shared" ref="J165" si="23">SUM(J159:J164)</f>
        <v>0</v>
      </c>
      <c r="K165" s="27"/>
      <c r="L165" s="21">
        <f>SUM(L159:L164)</f>
        <v>0</v>
      </c>
    </row>
    <row r="166" spans="1:12" ht="14.4" x14ac:dyDescent="0.3">
      <c r="A166" s="14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1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1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1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1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1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17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24">SUM(G166:G171)</f>
        <v>0</v>
      </c>
      <c r="H172" s="21">
        <f t="shared" ref="H172" si="25">SUM(H166:H171)</f>
        <v>0</v>
      </c>
      <c r="I172" s="21">
        <f t="shared" ref="I172" si="26">SUM(I166:I171)</f>
        <v>0</v>
      </c>
      <c r="J172" s="21">
        <f t="shared" ref="J172" si="27">SUM(J166:J171)</f>
        <v>0</v>
      </c>
      <c r="K172" s="27"/>
      <c r="L172" s="21">
        <f>SUM(L166:L171)</f>
        <v>0</v>
      </c>
    </row>
    <row r="173" spans="1:12" ht="15.75" customHeight="1" thickBot="1" x14ac:dyDescent="0.3">
      <c r="A173" s="36">
        <f>A132</f>
        <v>1</v>
      </c>
      <c r="B173" s="36">
        <f>B132</f>
        <v>4</v>
      </c>
      <c r="C173" s="96" t="s">
        <v>4</v>
      </c>
      <c r="D173" s="101"/>
      <c r="E173" s="33"/>
      <c r="F173" s="34">
        <f>F139+F143+F153+F158+F165+F172</f>
        <v>545</v>
      </c>
      <c r="G173" s="34">
        <f>G139+G143+G153+G158+G165+G172</f>
        <v>16.130000000000003</v>
      </c>
      <c r="H173" s="34">
        <f>H139+H143+H153+H158+H165+H172</f>
        <v>15.309999999999999</v>
      </c>
      <c r="I173" s="34">
        <f>I139+I143+I153+I158+I165+I172</f>
        <v>67.08</v>
      </c>
      <c r="J173" s="34">
        <f>J139+J143+J153+J158+J165+J172</f>
        <v>491.54999999999995</v>
      </c>
      <c r="K173" s="35"/>
      <c r="L173" s="34">
        <f>L139+L143+L153+L158+L165+L172</f>
        <v>77.760000000000005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46</v>
      </c>
      <c r="E174" s="62" t="s">
        <v>74</v>
      </c>
      <c r="F174" s="48">
        <v>60</v>
      </c>
      <c r="G174" s="48">
        <v>1.02</v>
      </c>
      <c r="H174" s="48">
        <v>3</v>
      </c>
      <c r="I174" s="64">
        <v>5.07</v>
      </c>
      <c r="J174" s="48">
        <v>51.42</v>
      </c>
      <c r="K174" s="49" t="s">
        <v>47</v>
      </c>
      <c r="L174" s="64">
        <v>77.760000000000005</v>
      </c>
    </row>
    <row r="175" spans="1:12" ht="14.4" x14ac:dyDescent="0.3">
      <c r="A175" s="25"/>
      <c r="B175" s="16"/>
      <c r="C175" s="11"/>
      <c r="D175" s="5" t="s">
        <v>59</v>
      </c>
      <c r="E175" s="59" t="s">
        <v>75</v>
      </c>
      <c r="F175" s="51">
        <v>200</v>
      </c>
      <c r="G175" s="51">
        <v>15.33</v>
      </c>
      <c r="H175" s="51">
        <v>16.989999999999998</v>
      </c>
      <c r="I175" s="51">
        <v>34.770000000000003</v>
      </c>
      <c r="J175" s="51">
        <v>335.2</v>
      </c>
      <c r="K175" s="52" t="s">
        <v>47</v>
      </c>
      <c r="L175" s="51"/>
    </row>
    <row r="176" spans="1:12" ht="14.4" x14ac:dyDescent="0.3">
      <c r="A176" s="25"/>
      <c r="B176" s="16"/>
      <c r="C176" s="11"/>
      <c r="D176" s="86" t="s">
        <v>21</v>
      </c>
      <c r="E176" s="59" t="s">
        <v>69</v>
      </c>
      <c r="F176" s="51">
        <v>200</v>
      </c>
      <c r="G176" s="51">
        <v>0.34</v>
      </c>
      <c r="H176" s="51">
        <v>0.17</v>
      </c>
      <c r="I176" s="51">
        <v>21.46</v>
      </c>
      <c r="J176" s="69">
        <v>103.5</v>
      </c>
      <c r="K176" s="52" t="s">
        <v>47</v>
      </c>
      <c r="L176" s="51"/>
    </row>
    <row r="177" spans="1:12" ht="14.4" x14ac:dyDescent="0.3">
      <c r="A177" s="25"/>
      <c r="B177" s="16"/>
      <c r="C177" s="11"/>
      <c r="D177" s="86" t="s">
        <v>48</v>
      </c>
      <c r="E177" s="59" t="s">
        <v>53</v>
      </c>
      <c r="F177" s="51">
        <v>40</v>
      </c>
      <c r="G177" s="51">
        <v>3.04</v>
      </c>
      <c r="H177" s="51">
        <v>0.32</v>
      </c>
      <c r="I177" s="51">
        <v>19.68</v>
      </c>
      <c r="J177" s="69">
        <v>94</v>
      </c>
      <c r="K177" s="52"/>
      <c r="L177" s="51"/>
    </row>
    <row r="178" spans="1:12" ht="14.4" x14ac:dyDescent="0.3">
      <c r="A178" s="25"/>
      <c r="B178" s="16"/>
      <c r="C178" s="11"/>
      <c r="D178" s="7"/>
      <c r="E178" s="59"/>
      <c r="F178" s="51"/>
      <c r="G178" s="51"/>
      <c r="H178" s="51"/>
      <c r="I178" s="65"/>
      <c r="J178" s="69"/>
      <c r="K178" s="52"/>
      <c r="L178" s="51"/>
    </row>
    <row r="179" spans="1:12" ht="14.4" x14ac:dyDescent="0.3">
      <c r="A179" s="25"/>
      <c r="B179" s="16"/>
      <c r="C179" s="11"/>
      <c r="D179" s="66"/>
      <c r="E179" s="59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v>500</v>
      </c>
      <c r="G181" s="21">
        <v>19.73</v>
      </c>
      <c r="H181" s="21">
        <f>SUM(H174:H180)</f>
        <v>20.48</v>
      </c>
      <c r="I181" s="21">
        <v>80.98</v>
      </c>
      <c r="J181" s="21">
        <f>SUM(J174:J180)</f>
        <v>584.12</v>
      </c>
      <c r="K181" s="27"/>
      <c r="L181" s="21">
        <f>SUM(L174:L180)</f>
        <v>77.760000000000005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28">SUM(G182:G184)</f>
        <v>0</v>
      </c>
      <c r="H185" s="21">
        <f t="shared" ref="H185" si="29">SUM(H182:H184)</f>
        <v>0</v>
      </c>
      <c r="I185" s="21">
        <f t="shared" ref="I185" si="30">SUM(I182:I184)</f>
        <v>0</v>
      </c>
      <c r="J185" s="21">
        <f t="shared" ref="J185" si="31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32">SUM(G186:G194)</f>
        <v>0</v>
      </c>
      <c r="H195" s="21">
        <f t="shared" ref="H195" si="33">SUM(H186:H194)</f>
        <v>0</v>
      </c>
      <c r="I195" s="21">
        <f t="shared" ref="I195" si="34">SUM(I186:I194)</f>
        <v>0</v>
      </c>
      <c r="J195" s="21">
        <f t="shared" ref="J195" si="35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36">SUM(G196:G199)</f>
        <v>0</v>
      </c>
      <c r="H200" s="21">
        <f t="shared" ref="H200" si="37">SUM(H196:H199)</f>
        <v>0</v>
      </c>
      <c r="I200" s="21">
        <f t="shared" ref="I200" si="38">SUM(I196:I199)</f>
        <v>0</v>
      </c>
      <c r="J200" s="21">
        <f t="shared" ref="J200" si="39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40">SUM(G201:G206)</f>
        <v>0</v>
      </c>
      <c r="H207" s="21">
        <f t="shared" ref="H207" si="41">SUM(H201:H206)</f>
        <v>0</v>
      </c>
      <c r="I207" s="21">
        <f t="shared" ref="I207" si="42">SUM(I201:I206)</f>
        <v>0</v>
      </c>
      <c r="J207" s="21">
        <f t="shared" ref="J207" si="43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44">SUM(G208:G213)</f>
        <v>0</v>
      </c>
      <c r="H214" s="21">
        <f t="shared" ref="H214" si="45">SUM(H208:H213)</f>
        <v>0</v>
      </c>
      <c r="I214" s="21">
        <f t="shared" ref="I214" si="46">SUM(I208:I213)</f>
        <v>0</v>
      </c>
      <c r="J214" s="21">
        <f t="shared" ref="J214" si="47">SUM(J208:J213)</f>
        <v>0</v>
      </c>
      <c r="K214" s="27"/>
      <c r="L214" s="21">
        <f>SUM(L208:L213)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96" t="s">
        <v>4</v>
      </c>
      <c r="D215" s="97"/>
      <c r="E215" s="33"/>
      <c r="F215" s="34">
        <f>F181+F185+F195+F200+F207+F214</f>
        <v>500</v>
      </c>
      <c r="G215" s="34">
        <f t="shared" ref="G215" si="48">G181+G185+G195+G200+G207+G214</f>
        <v>19.73</v>
      </c>
      <c r="H215" s="34">
        <f t="shared" ref="H215" si="49">H181+H185+H195+H200+H207+H214</f>
        <v>20.48</v>
      </c>
      <c r="I215" s="34">
        <f t="shared" ref="I215" si="50">I181+I185+I195+I200+I207+I214</f>
        <v>80.98</v>
      </c>
      <c r="J215" s="34">
        <f t="shared" ref="J215" si="51">J181+J185+J195+J200+J207+J214</f>
        <v>584.12</v>
      </c>
      <c r="K215" s="35"/>
      <c r="L215" s="34">
        <f t="shared" ref="L215" si="52">L181+L185+L195+L200+L207+L214</f>
        <v>77.760000000000005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46</v>
      </c>
      <c r="E216" s="62" t="s">
        <v>77</v>
      </c>
      <c r="F216" s="48">
        <v>60</v>
      </c>
      <c r="G216" s="48">
        <v>0.46</v>
      </c>
      <c r="H216" s="48">
        <v>2.4500000000000002</v>
      </c>
      <c r="I216" s="48">
        <v>2.41</v>
      </c>
      <c r="J216" s="48">
        <v>29.79</v>
      </c>
      <c r="K216" s="49" t="s">
        <v>47</v>
      </c>
      <c r="L216" s="48">
        <v>77.760000000000005</v>
      </c>
    </row>
    <row r="217" spans="1:12" ht="26.4" x14ac:dyDescent="0.3">
      <c r="A217" s="25"/>
      <c r="B217" s="16"/>
      <c r="C217" s="11"/>
      <c r="D217" s="5" t="s">
        <v>20</v>
      </c>
      <c r="E217" s="59" t="s">
        <v>76</v>
      </c>
      <c r="F217" s="51">
        <v>228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 t="s">
        <v>47</v>
      </c>
      <c r="L217" s="51"/>
    </row>
    <row r="218" spans="1:12" ht="14.4" x14ac:dyDescent="0.3">
      <c r="A218" s="25"/>
      <c r="B218" s="16"/>
      <c r="C218" s="11"/>
      <c r="D218" s="79" t="s">
        <v>21</v>
      </c>
      <c r="E218" s="59" t="s">
        <v>51</v>
      </c>
      <c r="F218" s="51">
        <v>200</v>
      </c>
      <c r="G218" s="51">
        <v>0.11</v>
      </c>
      <c r="H218" s="51">
        <v>0.02</v>
      </c>
      <c r="I218" s="65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48</v>
      </c>
      <c r="E219" s="59" t="s">
        <v>53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4.4" x14ac:dyDescent="0.3">
      <c r="A220" s="25"/>
      <c r="B220" s="16"/>
      <c r="C220" s="11"/>
      <c r="D220" s="7"/>
      <c r="E220" s="5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523</v>
      </c>
      <c r="G223" s="70">
        <f t="shared" ref="G223" si="53">SUM(G216:G222)</f>
        <v>16.16</v>
      </c>
      <c r="H223" s="82">
        <f t="shared" ref="H223" si="54">SUM(H216:H222)</f>
        <v>15.159999999999998</v>
      </c>
      <c r="I223" s="21">
        <f t="shared" ref="I223" si="55">SUM(I216:I222)</f>
        <v>69.900000000000006</v>
      </c>
      <c r="J223" s="21">
        <f t="shared" ref="J223" si="56">SUM(J216:J222)</f>
        <v>457.66</v>
      </c>
      <c r="K223" s="27"/>
      <c r="L223" s="21">
        <f t="shared" ref="L223:L265" si="57">SUM(L216:L222)</f>
        <v>77.760000000000005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58">SUM(G224:G226)</f>
        <v>0</v>
      </c>
      <c r="H227" s="21">
        <f t="shared" ref="H227" si="59">SUM(H224:H226)</f>
        <v>0</v>
      </c>
      <c r="I227" s="21">
        <f t="shared" ref="I227" si="60">SUM(I224:I226)</f>
        <v>0</v>
      </c>
      <c r="J227" s="21">
        <f t="shared" ref="J227" si="61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48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48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62">SUM(G228:G236)</f>
        <v>0</v>
      </c>
      <c r="H237" s="21">
        <f t="shared" ref="H237" si="63">SUM(H228:H236)</f>
        <v>0</v>
      </c>
      <c r="I237" s="21">
        <f t="shared" ref="I237" si="64">SUM(I228:I236)</f>
        <v>0</v>
      </c>
      <c r="J237" s="21">
        <f t="shared" ref="J237" si="65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66">SUM(G238:G241)</f>
        <v>0</v>
      </c>
      <c r="H242" s="21">
        <f t="shared" ref="H242" si="67">SUM(H238:H241)</f>
        <v>0</v>
      </c>
      <c r="I242" s="21">
        <f t="shared" ref="I242" si="68">SUM(I238:I241)</f>
        <v>0</v>
      </c>
      <c r="J242" s="21">
        <f t="shared" ref="J242" si="69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70">SUM(G243:G248)</f>
        <v>0</v>
      </c>
      <c r="H249" s="21">
        <f t="shared" ref="H249" si="71">SUM(H243:H248)</f>
        <v>0</v>
      </c>
      <c r="I249" s="21">
        <f t="shared" ref="I249" si="72">SUM(I243:I248)</f>
        <v>0</v>
      </c>
      <c r="J249" s="21">
        <f t="shared" ref="J249" si="73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74">SUM(G250:G255)</f>
        <v>0</v>
      </c>
      <c r="H256" s="21">
        <f t="shared" ref="H256" si="75">SUM(H250:H255)</f>
        <v>0</v>
      </c>
      <c r="I256" s="21">
        <f t="shared" ref="I256" si="76">SUM(I250:I255)</f>
        <v>0</v>
      </c>
      <c r="J256" s="21">
        <f t="shared" ref="J256" si="77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96" t="s">
        <v>4</v>
      </c>
      <c r="D257" s="97"/>
      <c r="E257" s="33"/>
      <c r="F257" s="34">
        <f>F223+F227+F237+F242+F249+F256</f>
        <v>523</v>
      </c>
      <c r="G257" s="34">
        <f t="shared" ref="G257" si="78">G223+G227+G237+G242+G249+G256</f>
        <v>16.16</v>
      </c>
      <c r="H257" s="34">
        <f t="shared" ref="H257" si="79">H223+H227+H237+H242+H249+H256</f>
        <v>15.159999999999998</v>
      </c>
      <c r="I257" s="34">
        <f t="shared" ref="I257" si="80">I223+I227+I237+I242+I249+I256</f>
        <v>69.900000000000006</v>
      </c>
      <c r="J257" s="34">
        <f t="shared" ref="J257" si="81">J223+J227+J237+J242+J249+J256</f>
        <v>457.66</v>
      </c>
      <c r="K257" s="35"/>
      <c r="L257" s="34">
        <f t="shared" ref="L257" si="82">L223+L227+L237+L242+L249+L256</f>
        <v>77.760000000000005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48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83">SUM(G258:G264)</f>
        <v>0</v>
      </c>
      <c r="H265" s="21">
        <f t="shared" ref="H265" si="84">SUM(H258:H264)</f>
        <v>0</v>
      </c>
      <c r="I265" s="21">
        <f t="shared" ref="I265" si="85">SUM(I258:I264)</f>
        <v>0</v>
      </c>
      <c r="J265" s="21">
        <f t="shared" ref="J265" si="86">SUM(J258:J264)</f>
        <v>0</v>
      </c>
      <c r="K265" s="27"/>
      <c r="L265" s="21">
        <f t="shared" si="57"/>
        <v>0</v>
      </c>
    </row>
    <row r="266" spans="1:12" ht="14.4" x14ac:dyDescent="0.3">
      <c r="A266" s="28"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87">SUM(G266:G268)</f>
        <v>0</v>
      </c>
      <c r="H269" s="21">
        <f t="shared" ref="H269" si="88">SUM(H266:H268)</f>
        <v>0</v>
      </c>
      <c r="I269" s="21">
        <f t="shared" ref="I269" si="89">SUM(I266:I268)</f>
        <v>0</v>
      </c>
      <c r="J269" s="21">
        <f t="shared" ref="J269" si="90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22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48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91">SUM(G270:G278)</f>
        <v>0</v>
      </c>
      <c r="H279" s="21">
        <f t="shared" ref="H279" si="92">SUM(H270:H278)</f>
        <v>0</v>
      </c>
      <c r="I279" s="21">
        <f t="shared" ref="I279" si="93">SUM(I270:I278)</f>
        <v>0</v>
      </c>
      <c r="J279" s="21">
        <f t="shared" ref="J279" si="94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95">SUM(G280:G283)</f>
        <v>0</v>
      </c>
      <c r="H284" s="21">
        <f t="shared" ref="H284" si="96">SUM(H280:H283)</f>
        <v>0</v>
      </c>
      <c r="I284" s="21">
        <f t="shared" ref="I284" si="97">SUM(I280:I283)</f>
        <v>0</v>
      </c>
      <c r="J284" s="21">
        <f t="shared" ref="J284" si="98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99">SUM(G285:G290)</f>
        <v>0</v>
      </c>
      <c r="H291" s="21">
        <f t="shared" ref="H291" si="100">SUM(H285:H290)</f>
        <v>0</v>
      </c>
      <c r="I291" s="21">
        <f t="shared" ref="I291" si="101">SUM(I285:I290)</f>
        <v>0</v>
      </c>
      <c r="J291" s="21">
        <f t="shared" ref="J291" si="102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03">SUM(G292:G297)</f>
        <v>0</v>
      </c>
      <c r="H298" s="21">
        <f t="shared" ref="H298" si="104">SUM(H292:H297)</f>
        <v>0</v>
      </c>
      <c r="I298" s="21">
        <f t="shared" ref="I298" si="105">SUM(I292:I297)</f>
        <v>0</v>
      </c>
      <c r="J298" s="21">
        <f t="shared" ref="J298" si="106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6" t="s">
        <v>4</v>
      </c>
      <c r="D299" s="97"/>
      <c r="E299" s="33"/>
      <c r="F299" s="34">
        <f>F265+F269+F279+F284+F291+F298</f>
        <v>0</v>
      </c>
      <c r="G299" s="34">
        <f t="shared" ref="G299" si="107">G265+G269+G279+G284+G291+G298</f>
        <v>0</v>
      </c>
      <c r="H299" s="34">
        <f t="shared" ref="H299" si="108">H265+H269+H279+H284+H291+H298</f>
        <v>0</v>
      </c>
      <c r="I299" s="34">
        <f t="shared" ref="I299" si="109">I265+I269+I279+I284+I291+I298</f>
        <v>0</v>
      </c>
      <c r="J299" s="34">
        <f t="shared" ref="J299" si="110">J265+J269+J279+J284+J291+J298</f>
        <v>0</v>
      </c>
      <c r="K299" s="35"/>
      <c r="L299" s="34">
        <f t="shared" ref="L299" si="111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19</v>
      </c>
      <c r="D300" s="5" t="s">
        <v>20</v>
      </c>
      <c r="E300" s="47" t="s">
        <v>63</v>
      </c>
      <c r="F300" s="48">
        <v>245</v>
      </c>
      <c r="G300" s="48">
        <v>16.02</v>
      </c>
      <c r="H300" s="48">
        <v>18.13</v>
      </c>
      <c r="I300" s="71">
        <v>42.98</v>
      </c>
      <c r="J300" s="48">
        <v>386.4</v>
      </c>
      <c r="K300" s="49" t="s">
        <v>47</v>
      </c>
      <c r="L300" s="48">
        <v>77.760000000000005</v>
      </c>
    </row>
    <row r="301" spans="1:12" ht="14.4" x14ac:dyDescent="0.3">
      <c r="A301" s="25"/>
      <c r="B301" s="16"/>
      <c r="C301" s="11"/>
      <c r="D301" s="76" t="s">
        <v>21</v>
      </c>
      <c r="E301" s="50" t="s">
        <v>64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7" t="s">
        <v>48</v>
      </c>
      <c r="E302" s="50" t="s">
        <v>53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48</v>
      </c>
      <c r="E303" s="50" t="s">
        <v>49</v>
      </c>
      <c r="F303" s="51">
        <v>30</v>
      </c>
      <c r="G303" s="69">
        <v>1.98</v>
      </c>
      <c r="H303" s="51">
        <v>0.36</v>
      </c>
      <c r="I303" s="69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69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78"/>
      <c r="D307" s="19" t="s">
        <v>38</v>
      </c>
      <c r="E307" s="77"/>
      <c r="F307" s="21">
        <v>500</v>
      </c>
      <c r="G307" s="70">
        <f t="shared" ref="G307:L307" si="112">SUM(G300:G306)</f>
        <v>20.139999999999997</v>
      </c>
      <c r="H307" s="21">
        <f t="shared" si="112"/>
        <v>18.779999999999998</v>
      </c>
      <c r="I307" s="21">
        <f t="shared" si="112"/>
        <v>79.589999999999989</v>
      </c>
      <c r="J307" s="21">
        <f t="shared" si="112"/>
        <v>558.75</v>
      </c>
      <c r="K307" s="21">
        <f t="shared" si="112"/>
        <v>376</v>
      </c>
      <c r="L307" s="21">
        <f t="shared" si="112"/>
        <v>77.760000000000005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13">SUM(G308:G310)</f>
        <v>0</v>
      </c>
      <c r="H311" s="21">
        <f t="shared" ref="H311" si="114">SUM(H308:H310)</f>
        <v>0</v>
      </c>
      <c r="I311" s="21">
        <f t="shared" ref="I311" si="115">SUM(I308:I310)</f>
        <v>0</v>
      </c>
      <c r="J311" s="21">
        <f t="shared" ref="J311" si="116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17">SUM(G312:G320)</f>
        <v>0</v>
      </c>
      <c r="H321" s="21">
        <f t="shared" ref="H321" si="118">SUM(H312:H320)</f>
        <v>0</v>
      </c>
      <c r="I321" s="21">
        <f t="shared" ref="I321" si="119">SUM(I312:I320)</f>
        <v>0</v>
      </c>
      <c r="J321" s="21">
        <f t="shared" ref="J321" si="120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21">SUM(G322:G325)</f>
        <v>0</v>
      </c>
      <c r="H326" s="21">
        <f t="shared" ref="H326" si="122">SUM(H322:H325)</f>
        <v>0</v>
      </c>
      <c r="I326" s="21">
        <f t="shared" ref="I326" si="123">SUM(I322:I325)</f>
        <v>0</v>
      </c>
      <c r="J326" s="21">
        <f t="shared" ref="J326" si="124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25">SUM(G327:G332)</f>
        <v>0</v>
      </c>
      <c r="H333" s="21">
        <f t="shared" ref="H333" si="126">SUM(H327:H332)</f>
        <v>0</v>
      </c>
      <c r="I333" s="21">
        <f t="shared" ref="I333" si="127">SUM(I327:I332)</f>
        <v>0</v>
      </c>
      <c r="J333" s="21">
        <f t="shared" ref="J333" si="128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25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25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25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25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129">SUM(G334:G339)</f>
        <v>0</v>
      </c>
      <c r="H340" s="21">
        <f t="shared" ref="H340" si="130">SUM(H334:H339)</f>
        <v>0</v>
      </c>
      <c r="I340" s="21">
        <f t="shared" ref="I340" si="131">SUM(I334:I339)</f>
        <v>0</v>
      </c>
      <c r="J340" s="21">
        <f t="shared" ref="J340" si="132">SUM(J334:J339)</f>
        <v>0</v>
      </c>
      <c r="K340" s="27"/>
      <c r="L340" s="21">
        <f>SUM(L334:L339)</f>
        <v>0</v>
      </c>
    </row>
    <row r="341" spans="1:25" ht="15.75" customHeight="1" thickBot="1" x14ac:dyDescent="0.3">
      <c r="A341" s="31">
        <f>A300</f>
        <v>2</v>
      </c>
      <c r="B341" s="32">
        <f>B300</f>
        <v>1</v>
      </c>
      <c r="C341" s="96" t="s">
        <v>4</v>
      </c>
      <c r="D341" s="97"/>
      <c r="E341" s="33"/>
      <c r="F341" s="34">
        <f>F307+F311+F321+F326+F333+F340</f>
        <v>500</v>
      </c>
      <c r="G341" s="34">
        <f t="shared" ref="G341:L341" si="133">G307+G311+G321+G326+G333+G340</f>
        <v>20.139999999999997</v>
      </c>
      <c r="H341" s="34">
        <f t="shared" si="133"/>
        <v>18.779999999999998</v>
      </c>
      <c r="I341" s="34">
        <f t="shared" si="133"/>
        <v>79.589999999999989</v>
      </c>
      <c r="J341" s="34">
        <f t="shared" si="133"/>
        <v>558.75</v>
      </c>
      <c r="K341" s="34">
        <f t="shared" si="133"/>
        <v>376</v>
      </c>
      <c r="L341" s="34">
        <f t="shared" si="133"/>
        <v>77.760000000000005</v>
      </c>
    </row>
    <row r="342" spans="1:25" ht="14.4" x14ac:dyDescent="0.3">
      <c r="A342" s="15">
        <v>2</v>
      </c>
      <c r="B342" s="16">
        <v>2</v>
      </c>
      <c r="C342" s="24" t="s">
        <v>19</v>
      </c>
      <c r="D342" s="12" t="s">
        <v>46</v>
      </c>
      <c r="E342" s="62" t="s">
        <v>86</v>
      </c>
      <c r="F342" s="48">
        <v>60</v>
      </c>
      <c r="G342" s="67">
        <v>1.84</v>
      </c>
      <c r="H342" s="48">
        <v>3.74</v>
      </c>
      <c r="I342" s="72">
        <v>9.7799999999999994</v>
      </c>
      <c r="J342" s="48">
        <v>78.42</v>
      </c>
      <c r="K342" s="63" t="s">
        <v>47</v>
      </c>
      <c r="L342" s="64">
        <v>77.760000000000005</v>
      </c>
    </row>
    <row r="343" spans="1:25" ht="14.4" x14ac:dyDescent="0.3">
      <c r="A343" s="15"/>
      <c r="B343" s="16"/>
      <c r="C343" s="11"/>
      <c r="D343" s="92" t="s">
        <v>85</v>
      </c>
      <c r="E343" s="59" t="s">
        <v>87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60">
        <v>229</v>
      </c>
      <c r="L343" s="51"/>
      <c r="Y343" s="2">
        <v>6.09</v>
      </c>
    </row>
    <row r="344" spans="1:25" ht="14.4" x14ac:dyDescent="0.3">
      <c r="A344" s="15"/>
      <c r="B344" s="16"/>
      <c r="C344" s="11"/>
      <c r="D344" s="84" t="s">
        <v>29</v>
      </c>
      <c r="E344" s="59" t="s">
        <v>52</v>
      </c>
      <c r="F344" s="51">
        <v>153</v>
      </c>
      <c r="G344" s="81">
        <v>3.08</v>
      </c>
      <c r="H344" s="61">
        <v>6.25</v>
      </c>
      <c r="I344" s="51">
        <v>20.47</v>
      </c>
      <c r="J344" s="73">
        <v>150.44999999999999</v>
      </c>
      <c r="K344" s="52">
        <v>312</v>
      </c>
      <c r="L344" s="51"/>
    </row>
    <row r="345" spans="1:25" ht="14.4" x14ac:dyDescent="0.3">
      <c r="A345" s="15"/>
      <c r="B345" s="16"/>
      <c r="C345" s="11"/>
      <c r="D345" s="7" t="s">
        <v>21</v>
      </c>
      <c r="E345" s="59" t="s">
        <v>82</v>
      </c>
      <c r="F345" s="51">
        <v>200</v>
      </c>
      <c r="G345" s="61">
        <v>0.16</v>
      </c>
      <c r="H345" s="51">
        <v>0.1</v>
      </c>
      <c r="I345" s="51">
        <v>17.899999999999999</v>
      </c>
      <c r="J345" s="69">
        <v>74.599999999999994</v>
      </c>
      <c r="K345" s="52">
        <v>342</v>
      </c>
      <c r="L345" s="51"/>
    </row>
    <row r="346" spans="1:25" ht="14.4" x14ac:dyDescent="0.3">
      <c r="A346" s="15"/>
      <c r="B346" s="16"/>
      <c r="C346" s="11"/>
      <c r="D346" s="7" t="s">
        <v>48</v>
      </c>
      <c r="E346" s="50" t="s">
        <v>49</v>
      </c>
      <c r="F346" s="51">
        <v>30</v>
      </c>
      <c r="G346" s="51">
        <v>1.98</v>
      </c>
      <c r="H346" s="51">
        <v>0.36</v>
      </c>
      <c r="I346" s="51">
        <v>11.88</v>
      </c>
      <c r="J346" s="69">
        <v>59.4</v>
      </c>
      <c r="K346" s="52"/>
      <c r="L346" s="51"/>
    </row>
    <row r="347" spans="1:25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25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25" ht="14.4" x14ac:dyDescent="0.3">
      <c r="A349" s="17"/>
      <c r="B349" s="18"/>
      <c r="C349" s="8"/>
      <c r="D349" s="19" t="s">
        <v>38</v>
      </c>
      <c r="E349" s="9"/>
      <c r="F349" s="21">
        <v>543</v>
      </c>
      <c r="G349" s="21">
        <f t="shared" ref="G349" si="134">SUM(G342:G348)</f>
        <v>16.11</v>
      </c>
      <c r="H349" s="21">
        <f t="shared" ref="H349" si="135">SUM(H342:H348)</f>
        <v>16.54</v>
      </c>
      <c r="I349" s="21">
        <f t="shared" ref="I349" si="136">SUM(I342:I348)</f>
        <v>63.83</v>
      </c>
      <c r="J349" s="70">
        <f t="shared" ref="J349" si="137">SUM(J342:J348)</f>
        <v>467.87</v>
      </c>
      <c r="K349" s="27"/>
      <c r="L349" s="21">
        <f t="shared" ref="L349" si="138">SUM(L342:L348)</f>
        <v>77.760000000000005</v>
      </c>
    </row>
    <row r="350" spans="1:25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25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25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139">SUM(G350:G352)</f>
        <v>0</v>
      </c>
      <c r="H353" s="21">
        <f t="shared" ref="H353" si="140">SUM(H350:H352)</f>
        <v>0</v>
      </c>
      <c r="I353" s="21">
        <f t="shared" ref="I353" si="141">SUM(I350:I352)</f>
        <v>0</v>
      </c>
      <c r="J353" s="21">
        <f t="shared" ref="J353" si="142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143">SUM(G354:G362)</f>
        <v>0</v>
      </c>
      <c r="H363" s="21">
        <f t="shared" ref="H363" si="144">SUM(H354:H362)</f>
        <v>0</v>
      </c>
      <c r="I363" s="21">
        <f t="shared" ref="I363" si="145">SUM(I354:I362)</f>
        <v>0</v>
      </c>
      <c r="J363" s="21">
        <f t="shared" ref="J363" si="146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147">SUM(G364:G367)</f>
        <v>0</v>
      </c>
      <c r="H368" s="21">
        <f t="shared" ref="H368" si="148">SUM(H364:H367)</f>
        <v>0</v>
      </c>
      <c r="I368" s="21">
        <f t="shared" ref="I368" si="149">SUM(I364:I367)</f>
        <v>0</v>
      </c>
      <c r="J368" s="21">
        <f t="shared" ref="J368" si="150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151">SUM(G369:G374)</f>
        <v>0</v>
      </c>
      <c r="H375" s="21">
        <f t="shared" ref="H375" si="152">SUM(H369:H374)</f>
        <v>0</v>
      </c>
      <c r="I375" s="21">
        <f t="shared" ref="I375" si="153">SUM(I369:I374)</f>
        <v>0</v>
      </c>
      <c r="J375" s="21">
        <f t="shared" ref="J375" si="154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155">SUM(G376:G381)</f>
        <v>0</v>
      </c>
      <c r="H382" s="21">
        <f t="shared" ref="H382" si="156">SUM(H376:H381)</f>
        <v>0</v>
      </c>
      <c r="I382" s="21">
        <f t="shared" ref="I382" si="157">SUM(I376:I381)</f>
        <v>0</v>
      </c>
      <c r="J382" s="21">
        <f t="shared" ref="J382" si="158">SUM(J376:J381)</f>
        <v>0</v>
      </c>
      <c r="K382" s="27"/>
      <c r="L382" s="21">
        <f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6" t="s">
        <v>4</v>
      </c>
      <c r="D383" s="97"/>
      <c r="E383" s="33"/>
      <c r="F383" s="34">
        <f>F349+F353+F363+F368+F375+F382</f>
        <v>543</v>
      </c>
      <c r="G383" s="34">
        <f t="shared" ref="G383" si="159">G349+G353+G363+G368+G375+G382</f>
        <v>16.11</v>
      </c>
      <c r="H383" s="34">
        <f t="shared" ref="H383" si="160">H349+H353+H363+H368+H375+H382</f>
        <v>16.54</v>
      </c>
      <c r="I383" s="34">
        <f t="shared" ref="I383" si="161">I349+I353+I363+I368+I375+I382</f>
        <v>63.83</v>
      </c>
      <c r="J383" s="34">
        <f t="shared" ref="J383" si="162">J349+J353+J363+J368+J375+J382</f>
        <v>467.87</v>
      </c>
      <c r="K383" s="35"/>
      <c r="L383" s="34">
        <f t="shared" ref="L383" si="163">L349+L353+L363+L368+L375+L382</f>
        <v>77.760000000000005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23</v>
      </c>
      <c r="E384" s="62" t="s">
        <v>83</v>
      </c>
      <c r="F384" s="48">
        <v>100</v>
      </c>
      <c r="G384" s="71">
        <v>0.4</v>
      </c>
      <c r="H384" s="71">
        <v>0.4</v>
      </c>
      <c r="I384" s="71">
        <v>9.8000000000000007</v>
      </c>
      <c r="J384" s="48">
        <v>47</v>
      </c>
      <c r="K384" s="49"/>
      <c r="L384" s="48">
        <v>77.760000000000005</v>
      </c>
    </row>
    <row r="385" spans="1:12" ht="14.4" x14ac:dyDescent="0.3">
      <c r="A385" s="25"/>
      <c r="B385" s="16"/>
      <c r="C385" s="11"/>
      <c r="D385" s="5" t="s">
        <v>20</v>
      </c>
      <c r="E385" s="59" t="s">
        <v>65</v>
      </c>
      <c r="F385" s="51">
        <v>200</v>
      </c>
      <c r="G385" s="51">
        <v>15.95</v>
      </c>
      <c r="H385" s="51">
        <v>19.55</v>
      </c>
      <c r="I385" s="73">
        <v>39.75</v>
      </c>
      <c r="J385" s="61">
        <v>408.42</v>
      </c>
      <c r="K385" s="60">
        <v>265</v>
      </c>
      <c r="L385" s="51"/>
    </row>
    <row r="386" spans="1:12" ht="14.4" x14ac:dyDescent="0.3">
      <c r="A386" s="25"/>
      <c r="B386" s="16"/>
      <c r="C386" s="11"/>
      <c r="D386" s="79" t="s">
        <v>21</v>
      </c>
      <c r="E386" s="59" t="s">
        <v>66</v>
      </c>
      <c r="F386" s="51">
        <v>200</v>
      </c>
      <c r="G386" s="51">
        <v>7.0000000000000007E-2</v>
      </c>
      <c r="H386" s="51">
        <v>0.02</v>
      </c>
      <c r="I386" s="61">
        <v>10.01</v>
      </c>
      <c r="J386" s="6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48</v>
      </c>
      <c r="E387" s="2" t="s">
        <v>53</v>
      </c>
      <c r="F387" s="51">
        <v>25</v>
      </c>
      <c r="G387" s="69">
        <v>1.9</v>
      </c>
      <c r="H387" s="69">
        <v>0.2</v>
      </c>
      <c r="I387" s="51">
        <v>12.3</v>
      </c>
      <c r="J387" s="51">
        <v>58.75</v>
      </c>
      <c r="K387" s="52"/>
      <c r="L387" s="51"/>
    </row>
    <row r="388" spans="1:12" ht="14.4" x14ac:dyDescent="0.3">
      <c r="A388" s="25"/>
      <c r="B388" s="16"/>
      <c r="C388" s="11"/>
      <c r="D388" s="74" t="s">
        <v>48</v>
      </c>
      <c r="E388" s="59" t="s">
        <v>49</v>
      </c>
      <c r="F388" s="51">
        <v>20</v>
      </c>
      <c r="G388" s="51">
        <v>1.32</v>
      </c>
      <c r="H388" s="51">
        <v>0.24</v>
      </c>
      <c r="I388" s="51">
        <v>7.92</v>
      </c>
      <c r="J388" s="51">
        <v>39.6</v>
      </c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545</v>
      </c>
      <c r="G391" s="21">
        <f t="shared" ref="G391" si="164">SUM(G384:G390)</f>
        <v>19.639999999999997</v>
      </c>
      <c r="H391" s="21">
        <f t="shared" ref="H391" si="165">SUM(H384:H390)</f>
        <v>20.409999999999997</v>
      </c>
      <c r="I391" s="21">
        <f t="shared" ref="I391" si="166">SUM(I384:I390)</f>
        <v>79.78</v>
      </c>
      <c r="J391" s="21">
        <f t="shared" ref="J391" si="167">SUM(J384:J390)</f>
        <v>593.7700000000001</v>
      </c>
      <c r="K391" s="27"/>
      <c r="L391" s="21">
        <f t="shared" ref="L391" si="168">SUM(L384:L390)</f>
        <v>77.760000000000005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169">SUM(G392:G394)</f>
        <v>0</v>
      </c>
      <c r="H395" s="21">
        <f t="shared" ref="H395" si="170">SUM(H392:H394)</f>
        <v>0</v>
      </c>
      <c r="I395" s="21">
        <f t="shared" ref="I395" si="171">SUM(I392:I394)</f>
        <v>0</v>
      </c>
      <c r="J395" s="21">
        <f t="shared" ref="J395" si="172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173">SUM(G396:G404)</f>
        <v>0</v>
      </c>
      <c r="H405" s="21">
        <f t="shared" ref="H405" si="174">SUM(H396:H404)</f>
        <v>0</v>
      </c>
      <c r="I405" s="21">
        <f t="shared" ref="I405" si="175">SUM(I396:I404)</f>
        <v>0</v>
      </c>
      <c r="J405" s="21">
        <f t="shared" ref="J405" si="176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177">SUM(G406:G409)</f>
        <v>0</v>
      </c>
      <c r="H410" s="21">
        <f t="shared" ref="H410" si="178">SUM(H406:H409)</f>
        <v>0</v>
      </c>
      <c r="I410" s="21">
        <f t="shared" ref="I410" si="179">SUM(I406:I409)</f>
        <v>0</v>
      </c>
      <c r="J410" s="21">
        <f t="shared" ref="J410" si="180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181">SUM(G411:G416)</f>
        <v>0</v>
      </c>
      <c r="H417" s="21">
        <f t="shared" ref="H417" si="182">SUM(H411:H416)</f>
        <v>0</v>
      </c>
      <c r="I417" s="21">
        <f t="shared" ref="I417" si="183">SUM(I411:I416)</f>
        <v>0</v>
      </c>
      <c r="J417" s="21">
        <f t="shared" ref="J417" si="184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185">SUM(G418:G423)</f>
        <v>0</v>
      </c>
      <c r="H424" s="21">
        <f t="shared" ref="H424" si="186">SUM(H418:H423)</f>
        <v>0</v>
      </c>
      <c r="I424" s="21">
        <f t="shared" ref="I424" si="187">SUM(I418:I423)</f>
        <v>0</v>
      </c>
      <c r="J424" s="21">
        <f t="shared" ref="J424" si="188">SUM(J418:J423)</f>
        <v>0</v>
      </c>
      <c r="K424" s="27"/>
      <c r="L424" s="21">
        <f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96" t="s">
        <v>4</v>
      </c>
      <c r="D425" s="97"/>
      <c r="E425" s="33"/>
      <c r="F425" s="34">
        <f>F391+F395+F405+F410+F417+F424</f>
        <v>545</v>
      </c>
      <c r="G425" s="34">
        <f t="shared" ref="G425" si="189">G391+G395+G405+G410+G417+G424</f>
        <v>19.639999999999997</v>
      </c>
      <c r="H425" s="34">
        <f t="shared" ref="H425" si="190">H391+H395+H405+H410+H417+H424</f>
        <v>20.409999999999997</v>
      </c>
      <c r="I425" s="34">
        <f t="shared" ref="I425" si="191">I391+I395+I405+I410+I417+I424</f>
        <v>79.78</v>
      </c>
      <c r="J425" s="34">
        <f t="shared" ref="J425" si="192">J391+J395+J405+J410+J417+J424</f>
        <v>593.7700000000001</v>
      </c>
      <c r="K425" s="35"/>
      <c r="L425" s="34">
        <f t="shared" ref="L425" si="193">L391+L395+L405+L410+L417+L424</f>
        <v>77.760000000000005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46</v>
      </c>
      <c r="E426" s="62" t="s">
        <v>78</v>
      </c>
      <c r="F426" s="48">
        <v>60</v>
      </c>
      <c r="G426" s="48">
        <v>1.0900000000000001</v>
      </c>
      <c r="H426" s="48">
        <v>1.31</v>
      </c>
      <c r="I426" s="48">
        <v>16.95</v>
      </c>
      <c r="J426" s="48">
        <v>60.16</v>
      </c>
      <c r="K426" s="49" t="s">
        <v>47</v>
      </c>
      <c r="L426" s="48">
        <v>77.760000000000005</v>
      </c>
    </row>
    <row r="427" spans="1:12" ht="26.4" x14ac:dyDescent="0.3">
      <c r="A427" s="25"/>
      <c r="B427" s="16"/>
      <c r="C427" s="11"/>
      <c r="D427" s="5" t="s">
        <v>20</v>
      </c>
      <c r="E427" s="59" t="s">
        <v>84</v>
      </c>
      <c r="F427" s="51">
        <v>228</v>
      </c>
      <c r="G427" s="51">
        <v>11.43</v>
      </c>
      <c r="H427" s="51">
        <v>11.41</v>
      </c>
      <c r="I427" s="51">
        <v>31.29</v>
      </c>
      <c r="J427" s="51">
        <v>276.75</v>
      </c>
      <c r="K427" s="52" t="s">
        <v>47</v>
      </c>
      <c r="L427" s="51"/>
    </row>
    <row r="428" spans="1:12" ht="14.4" x14ac:dyDescent="0.3">
      <c r="A428" s="25"/>
      <c r="B428" s="16"/>
      <c r="C428" s="11"/>
      <c r="D428" s="79" t="s">
        <v>21</v>
      </c>
      <c r="E428" s="59" t="s">
        <v>67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48</v>
      </c>
      <c r="E429" s="50" t="s">
        <v>53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4.4" x14ac:dyDescent="0.3">
      <c r="A430" s="25"/>
      <c r="B430" s="16"/>
      <c r="C430" s="1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6"/>
      <c r="B432" s="18"/>
      <c r="C432" s="8"/>
      <c r="D432" s="19" t="s">
        <v>38</v>
      </c>
      <c r="E432" s="9"/>
      <c r="F432" s="21">
        <v>513</v>
      </c>
      <c r="G432" s="21">
        <v>16</v>
      </c>
      <c r="H432" s="21">
        <f>SUM(H426:H431)</f>
        <v>16.46</v>
      </c>
      <c r="I432" s="21">
        <f>SUM(I426:I431)</f>
        <v>68.14</v>
      </c>
      <c r="J432" s="21">
        <v>474.26</v>
      </c>
      <c r="K432" s="27"/>
      <c r="L432" s="21">
        <f>SUM(L426:L431)</f>
        <v>77.760000000000005</v>
      </c>
    </row>
    <row r="433" spans="1:12" ht="14.4" x14ac:dyDescent="0.3">
      <c r="A433" s="28">
        <f>A426</f>
        <v>2</v>
      </c>
      <c r="B433" s="14">
        <f>B426</f>
        <v>4</v>
      </c>
      <c r="C433" s="10" t="s">
        <v>24</v>
      </c>
      <c r="D433" s="12" t="s">
        <v>23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6"/>
      <c r="B436" s="18"/>
      <c r="C436" s="8"/>
      <c r="D436" s="19" t="s">
        <v>38</v>
      </c>
      <c r="E436" s="9"/>
      <c r="F436" s="21">
        <f>SUM(F433:F435)</f>
        <v>0</v>
      </c>
      <c r="G436" s="21">
        <f t="shared" ref="G436" si="194">SUM(G433:G435)</f>
        <v>0</v>
      </c>
      <c r="H436" s="21">
        <f t="shared" ref="H436" si="195">SUM(H433:H435)</f>
        <v>0</v>
      </c>
      <c r="I436" s="21">
        <f t="shared" ref="I436" si="196">SUM(I433:I435)</f>
        <v>0</v>
      </c>
      <c r="J436" s="21">
        <f t="shared" ref="J436" si="197">SUM(J433:J435)</f>
        <v>0</v>
      </c>
      <c r="K436" s="27"/>
      <c r="L436" s="21">
        <f>SUM(L433:L435)</f>
        <v>0</v>
      </c>
    </row>
    <row r="437" spans="1:12" ht="14.4" x14ac:dyDescent="0.3">
      <c r="A437" s="28">
        <f>A426</f>
        <v>2</v>
      </c>
      <c r="B437" s="14">
        <f>B426</f>
        <v>4</v>
      </c>
      <c r="C437" s="10" t="s">
        <v>25</v>
      </c>
      <c r="D437" s="7" t="s">
        <v>26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6"/>
      <c r="B446" s="18"/>
      <c r="C446" s="8"/>
      <c r="D446" s="19" t="s">
        <v>38</v>
      </c>
      <c r="E446" s="9"/>
      <c r="F446" s="21">
        <f>SUM(F437:F445)</f>
        <v>0</v>
      </c>
      <c r="G446" s="21">
        <f t="shared" ref="G446" si="198">SUM(G437:G445)</f>
        <v>0</v>
      </c>
      <c r="H446" s="21">
        <f t="shared" ref="H446" si="199">SUM(H437:H445)</f>
        <v>0</v>
      </c>
      <c r="I446" s="21">
        <f t="shared" ref="I446" si="200">SUM(I437:I445)</f>
        <v>0</v>
      </c>
      <c r="J446" s="21">
        <f t="shared" ref="J446" si="201">SUM(J437:J445)</f>
        <v>0</v>
      </c>
      <c r="K446" s="27"/>
      <c r="L446" s="21">
        <f>SUM(L437:L445)</f>
        <v>0</v>
      </c>
    </row>
    <row r="447" spans="1:12" ht="14.4" x14ac:dyDescent="0.3">
      <c r="A447" s="28">
        <f>A426</f>
        <v>2</v>
      </c>
      <c r="B447" s="14">
        <f>B426</f>
        <v>4</v>
      </c>
      <c r="C447" s="10" t="s">
        <v>33</v>
      </c>
      <c r="D447" s="12" t="s">
        <v>34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12" t="s">
        <v>30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6"/>
      <c r="B451" s="18"/>
      <c r="C451" s="8"/>
      <c r="D451" s="19" t="s">
        <v>38</v>
      </c>
      <c r="E451" s="9"/>
      <c r="F451" s="21">
        <f>SUM(F447:F450)</f>
        <v>0</v>
      </c>
      <c r="G451" s="21">
        <f t="shared" ref="G451" si="202">SUM(G447:G450)</f>
        <v>0</v>
      </c>
      <c r="H451" s="21">
        <f t="shared" ref="H451" si="203">SUM(H447:H450)</f>
        <v>0</v>
      </c>
      <c r="I451" s="21">
        <f t="shared" ref="I451" si="204">SUM(I447:I450)</f>
        <v>0</v>
      </c>
      <c r="J451" s="21">
        <f t="shared" ref="J451" si="205">SUM(J447:J450)</f>
        <v>0</v>
      </c>
      <c r="K451" s="27"/>
      <c r="L451" s="21">
        <f>SUM(L447:L450)</f>
        <v>0</v>
      </c>
    </row>
    <row r="452" spans="1:12" ht="14.4" x14ac:dyDescent="0.3">
      <c r="A452" s="28">
        <f>A426</f>
        <v>2</v>
      </c>
      <c r="B452" s="14">
        <f>B426</f>
        <v>4</v>
      </c>
      <c r="C452" s="10" t="s">
        <v>35</v>
      </c>
      <c r="D452" s="7" t="s">
        <v>20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29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22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6"/>
      <c r="B458" s="18"/>
      <c r="C458" s="8"/>
      <c r="D458" s="19" t="s">
        <v>38</v>
      </c>
      <c r="E458" s="9"/>
      <c r="F458" s="21">
        <f>SUM(F452:F457)</f>
        <v>0</v>
      </c>
      <c r="G458" s="21">
        <f t="shared" ref="G458" si="206">SUM(G452:G457)</f>
        <v>0</v>
      </c>
      <c r="H458" s="21">
        <f t="shared" ref="H458" si="207">SUM(H452:H457)</f>
        <v>0</v>
      </c>
      <c r="I458" s="21">
        <f t="shared" ref="I458" si="208">SUM(I452:I457)</f>
        <v>0</v>
      </c>
      <c r="J458" s="21">
        <f t="shared" ref="J458" si="209">SUM(J452:J457)</f>
        <v>0</v>
      </c>
      <c r="K458" s="27"/>
      <c r="L458" s="21">
        <f>SUM(L452:L457)</f>
        <v>0</v>
      </c>
    </row>
    <row r="459" spans="1:12" ht="14.4" x14ac:dyDescent="0.3">
      <c r="A459" s="28">
        <f>A426</f>
        <v>2</v>
      </c>
      <c r="B459" s="14">
        <f>B426</f>
        <v>4</v>
      </c>
      <c r="C459" s="10" t="s">
        <v>36</v>
      </c>
      <c r="D459" s="12" t="s">
        <v>37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34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30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23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6"/>
      <c r="B465" s="18"/>
      <c r="C465" s="8"/>
      <c r="D465" s="20" t="s">
        <v>38</v>
      </c>
      <c r="E465" s="9"/>
      <c r="F465" s="21">
        <f>SUM(F459:F464)</f>
        <v>0</v>
      </c>
      <c r="G465" s="21">
        <f t="shared" ref="G465" si="210">SUM(G459:G464)</f>
        <v>0</v>
      </c>
      <c r="H465" s="21">
        <f t="shared" ref="H465" si="211">SUM(H459:H464)</f>
        <v>0</v>
      </c>
      <c r="I465" s="21">
        <f t="shared" ref="I465" si="212">SUM(I459:I464)</f>
        <v>0</v>
      </c>
      <c r="J465" s="21">
        <f t="shared" ref="J465" si="213">SUM(J459:J464)</f>
        <v>0</v>
      </c>
      <c r="K465" s="27"/>
      <c r="L465" s="21">
        <f>SUM(L459:L464)</f>
        <v>0</v>
      </c>
    </row>
    <row r="466" spans="1:12" ht="15.75" customHeight="1" thickBot="1" x14ac:dyDescent="0.3">
      <c r="A466" s="31">
        <f>A426</f>
        <v>2</v>
      </c>
      <c r="B466" s="32">
        <f>B426</f>
        <v>4</v>
      </c>
      <c r="C466" s="96" t="s">
        <v>4</v>
      </c>
      <c r="D466" s="97"/>
      <c r="E466" s="33"/>
      <c r="F466" s="34">
        <f>F432+F436+F446+F451+F458+F465</f>
        <v>513</v>
      </c>
      <c r="G466" s="34">
        <f t="shared" ref="G466" si="214">G432+G436+G446+G451+G458+G465</f>
        <v>16</v>
      </c>
      <c r="H466" s="34">
        <f t="shared" ref="H466" si="215">H432+H436+H446+H451+H458+H465</f>
        <v>16.46</v>
      </c>
      <c r="I466" s="34">
        <f t="shared" ref="I466" si="216">I432+I436+I446+I451+I458+I465</f>
        <v>68.14</v>
      </c>
      <c r="J466" s="87">
        <v>474.26</v>
      </c>
      <c r="K466" s="35"/>
      <c r="L466" s="34">
        <f t="shared" ref="L466" si="217">L432+L436+L446+L451+L458+L465</f>
        <v>77.760000000000005</v>
      </c>
    </row>
    <row r="467" spans="1:12" ht="15" thickBot="1" x14ac:dyDescent="0.35">
      <c r="A467" s="22">
        <v>2</v>
      </c>
      <c r="B467" s="23">
        <v>5</v>
      </c>
      <c r="C467" s="24" t="s">
        <v>19</v>
      </c>
      <c r="D467" s="5" t="s">
        <v>23</v>
      </c>
      <c r="E467" s="62" t="s">
        <v>68</v>
      </c>
      <c r="F467" s="48">
        <v>180</v>
      </c>
      <c r="G467" s="48">
        <v>1.62</v>
      </c>
      <c r="H467" s="48">
        <v>0.36</v>
      </c>
      <c r="I467" s="48">
        <v>14.58</v>
      </c>
      <c r="J467" s="48">
        <v>77.400000000000006</v>
      </c>
      <c r="K467" s="49"/>
      <c r="L467" s="48">
        <v>77.760000000000005</v>
      </c>
    </row>
    <row r="468" spans="1:12" ht="14.4" x14ac:dyDescent="0.3">
      <c r="A468" s="25"/>
      <c r="B468" s="16"/>
      <c r="C468" s="11"/>
      <c r="D468" s="83" t="s">
        <v>20</v>
      </c>
      <c r="E468" s="59" t="s">
        <v>71</v>
      </c>
      <c r="F468" s="51">
        <v>200</v>
      </c>
      <c r="G468" s="51">
        <v>12.48</v>
      </c>
      <c r="H468" s="51">
        <v>15.68</v>
      </c>
      <c r="I468" s="51">
        <v>19.34</v>
      </c>
      <c r="J468" s="51">
        <v>271.5</v>
      </c>
      <c r="K468" s="52">
        <v>143.24100000000001</v>
      </c>
      <c r="L468" s="51"/>
    </row>
    <row r="469" spans="1:12" ht="14.4" x14ac:dyDescent="0.3">
      <c r="A469" s="25"/>
      <c r="B469" s="16"/>
      <c r="C469" s="11"/>
      <c r="D469" s="68" t="s">
        <v>21</v>
      </c>
      <c r="E469" s="59" t="s">
        <v>57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74" t="s">
        <v>48</v>
      </c>
      <c r="E470" s="59" t="s">
        <v>49</v>
      </c>
      <c r="F470" s="51">
        <v>20</v>
      </c>
      <c r="G470" s="51">
        <v>1.32</v>
      </c>
      <c r="H470" s="51">
        <v>0.24</v>
      </c>
      <c r="I470" s="69">
        <v>7.92</v>
      </c>
      <c r="J470" s="69">
        <v>39.6</v>
      </c>
      <c r="K470" s="52"/>
      <c r="L470" s="51"/>
    </row>
    <row r="471" spans="1:12" ht="14.4" x14ac:dyDescent="0.3">
      <c r="A471" s="25"/>
      <c r="B471" s="16"/>
      <c r="C471" s="11"/>
      <c r="D471" s="7"/>
      <c r="E471" s="50"/>
      <c r="F471" s="51"/>
      <c r="G471" s="51"/>
      <c r="H471" s="51"/>
      <c r="I471" s="51"/>
      <c r="J471" s="69"/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6"/>
      <c r="B474" s="18"/>
      <c r="C474" s="8"/>
      <c r="D474" s="19" t="s">
        <v>38</v>
      </c>
      <c r="E474" s="9"/>
      <c r="F474" s="21">
        <f>SUM(F467:F473)</f>
        <v>600</v>
      </c>
      <c r="G474" s="21">
        <f t="shared" ref="G474" si="218">SUM(G467:G473)</f>
        <v>16.080000000000002</v>
      </c>
      <c r="H474" s="21">
        <f t="shared" ref="H474" si="219">SUM(H467:H473)</f>
        <v>16.369999999999997</v>
      </c>
      <c r="I474" s="21">
        <f t="shared" ref="I474" si="220">SUM(I467:I473)</f>
        <v>63.870000000000005</v>
      </c>
      <c r="J474" s="70">
        <f t="shared" ref="J474" si="221">SUM(J467:J473)</f>
        <v>481.3</v>
      </c>
      <c r="K474" s="27"/>
      <c r="L474" s="21">
        <f t="shared" ref="L474" si="222">SUM(L467:L473)</f>
        <v>77.760000000000005</v>
      </c>
    </row>
    <row r="475" spans="1:12" ht="14.4" x14ac:dyDescent="0.3">
      <c r="A475" s="28">
        <f>A467</f>
        <v>2</v>
      </c>
      <c r="B475" s="14">
        <f>B467</f>
        <v>5</v>
      </c>
      <c r="C475" s="10" t="s">
        <v>24</v>
      </c>
      <c r="D475" s="12" t="s">
        <v>23</v>
      </c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6"/>
      <c r="B478" s="18"/>
      <c r="C478" s="8"/>
      <c r="D478" s="19" t="s">
        <v>38</v>
      </c>
      <c r="E478" s="9"/>
      <c r="F478" s="21">
        <f>SUM(F475:F477)</f>
        <v>0</v>
      </c>
      <c r="G478" s="21">
        <f t="shared" ref="G478" si="223">SUM(G475:G477)</f>
        <v>0</v>
      </c>
      <c r="H478" s="21">
        <f t="shared" ref="H478" si="224">SUM(H475:H477)</f>
        <v>0</v>
      </c>
      <c r="I478" s="21">
        <f t="shared" ref="I478" si="225">SUM(I475:I477)</f>
        <v>0</v>
      </c>
      <c r="J478" s="21">
        <f t="shared" ref="J478" si="226">SUM(J475:J477)</f>
        <v>0</v>
      </c>
      <c r="K478" s="27"/>
      <c r="L478" s="21">
        <f>SUM(L475:L477)</f>
        <v>0</v>
      </c>
    </row>
    <row r="479" spans="1:12" ht="14.4" x14ac:dyDescent="0.3">
      <c r="A479" s="28">
        <f>A467</f>
        <v>2</v>
      </c>
      <c r="B479" s="14">
        <f>B467</f>
        <v>5</v>
      </c>
      <c r="C479" s="10" t="s">
        <v>25</v>
      </c>
      <c r="D479" s="7" t="s">
        <v>26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6"/>
      <c r="B488" s="18"/>
      <c r="C488" s="8"/>
      <c r="D488" s="19" t="s">
        <v>38</v>
      </c>
      <c r="E488" s="9"/>
      <c r="F488" s="21">
        <f>SUM(F479:F487)</f>
        <v>0</v>
      </c>
      <c r="G488" s="21">
        <f t="shared" ref="G488" si="227">SUM(G479:G487)</f>
        <v>0</v>
      </c>
      <c r="H488" s="21">
        <f t="shared" ref="H488" si="228">SUM(H479:H487)</f>
        <v>0</v>
      </c>
      <c r="I488" s="21">
        <f t="shared" ref="I488" si="229">SUM(I479:I487)</f>
        <v>0</v>
      </c>
      <c r="J488" s="21">
        <f t="shared" ref="J488" si="230">SUM(J479:J487)</f>
        <v>0</v>
      </c>
      <c r="K488" s="27"/>
      <c r="L488" s="21">
        <f>SUM(L479:L487)</f>
        <v>0</v>
      </c>
    </row>
    <row r="489" spans="1:12" ht="14.4" x14ac:dyDescent="0.3">
      <c r="A489" s="28">
        <f>A467</f>
        <v>2</v>
      </c>
      <c r="B489" s="14">
        <f>B467</f>
        <v>5</v>
      </c>
      <c r="C489" s="10" t="s">
        <v>33</v>
      </c>
      <c r="D489" s="12" t="s">
        <v>34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12" t="s">
        <v>30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6"/>
      <c r="B493" s="18"/>
      <c r="C493" s="8"/>
      <c r="D493" s="19" t="s">
        <v>38</v>
      </c>
      <c r="E493" s="9"/>
      <c r="F493" s="21">
        <f>SUM(F489:F492)</f>
        <v>0</v>
      </c>
      <c r="G493" s="21">
        <f t="shared" ref="G493" si="231">SUM(G489:G492)</f>
        <v>0</v>
      </c>
      <c r="H493" s="21">
        <f t="shared" ref="H493" si="232">SUM(H489:H492)</f>
        <v>0</v>
      </c>
      <c r="I493" s="21">
        <f t="shared" ref="I493" si="233">SUM(I489:I492)</f>
        <v>0</v>
      </c>
      <c r="J493" s="21">
        <f t="shared" ref="J493" si="234">SUM(J489:J492)</f>
        <v>0</v>
      </c>
      <c r="K493" s="27"/>
      <c r="L493" s="21">
        <f>SUM(L489:L492)</f>
        <v>0</v>
      </c>
    </row>
    <row r="494" spans="1:12" ht="14.4" x14ac:dyDescent="0.3">
      <c r="A494" s="28">
        <f>A467</f>
        <v>2</v>
      </c>
      <c r="B494" s="14">
        <f>B467</f>
        <v>5</v>
      </c>
      <c r="C494" s="10" t="s">
        <v>35</v>
      </c>
      <c r="D494" s="7" t="s">
        <v>20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29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22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38</v>
      </c>
      <c r="E500" s="9"/>
      <c r="F500" s="21">
        <f>SUM(F494:F499)</f>
        <v>0</v>
      </c>
      <c r="G500" s="21">
        <f t="shared" ref="G500" si="235">SUM(G494:G499)</f>
        <v>0</v>
      </c>
      <c r="H500" s="21">
        <f t="shared" ref="H500" si="236">SUM(H494:H499)</f>
        <v>0</v>
      </c>
      <c r="I500" s="21">
        <f t="shared" ref="I500" si="237">SUM(I494:I499)</f>
        <v>0</v>
      </c>
      <c r="J500" s="21">
        <f t="shared" ref="J500" si="238">SUM(J494:J499)</f>
        <v>0</v>
      </c>
      <c r="K500" s="27"/>
      <c r="L500" s="21">
        <f>SUM(L494:L499)</f>
        <v>0</v>
      </c>
    </row>
    <row r="501" spans="1:12" ht="14.4" x14ac:dyDescent="0.3">
      <c r="A501" s="28">
        <f>A467</f>
        <v>2</v>
      </c>
      <c r="B501" s="14">
        <f>B467</f>
        <v>5</v>
      </c>
      <c r="C501" s="10" t="s">
        <v>36</v>
      </c>
      <c r="D501" s="12" t="s">
        <v>37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34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30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20" t="s">
        <v>38</v>
      </c>
      <c r="E507" s="9"/>
      <c r="F507" s="21">
        <f>SUM(F501:F506)</f>
        <v>0</v>
      </c>
      <c r="G507" s="21">
        <f t="shared" ref="G507" si="239">SUM(G501:G506)</f>
        <v>0</v>
      </c>
      <c r="H507" s="21">
        <f t="shared" ref="H507" si="240">SUM(H501:H506)</f>
        <v>0</v>
      </c>
      <c r="I507" s="21">
        <f t="shared" ref="I507" si="241">SUM(I501:I506)</f>
        <v>0</v>
      </c>
      <c r="J507" s="21">
        <f t="shared" ref="J507" si="242">SUM(J501:J506)</f>
        <v>0</v>
      </c>
      <c r="K507" s="27"/>
      <c r="L507" s="21">
        <f>SUM(L501:L506)</f>
        <v>0</v>
      </c>
    </row>
    <row r="508" spans="1:12" ht="15.75" customHeight="1" thickBot="1" x14ac:dyDescent="0.3">
      <c r="A508" s="31">
        <f>A467</f>
        <v>2</v>
      </c>
      <c r="B508" s="32">
        <f>B467</f>
        <v>5</v>
      </c>
      <c r="C508" s="96" t="s">
        <v>4</v>
      </c>
      <c r="D508" s="97"/>
      <c r="E508" s="33"/>
      <c r="F508" s="34">
        <f>F474+F478+F488+F493+F500+F507</f>
        <v>600</v>
      </c>
      <c r="G508" s="34">
        <f t="shared" ref="G508" si="243">G474+G478+G488+G493+G500+G507</f>
        <v>16.080000000000002</v>
      </c>
      <c r="H508" s="34">
        <f t="shared" ref="H508" si="244">H474+H478+H488+H493+H500+H507</f>
        <v>16.369999999999997</v>
      </c>
      <c r="I508" s="34">
        <f t="shared" ref="I508" si="245">I474+I478+I488+I493+I500+I507</f>
        <v>63.870000000000005</v>
      </c>
      <c r="J508" s="34">
        <f t="shared" ref="J508" si="246">J474+J478+J488+J493+J500+J507</f>
        <v>481.3</v>
      </c>
      <c r="K508" s="35"/>
      <c r="L508" s="34">
        <f>L474+L478+L488+L493+L500+L507</f>
        <v>77.760000000000005</v>
      </c>
    </row>
    <row r="509" spans="1:12" ht="14.4" x14ac:dyDescent="0.3">
      <c r="A509" s="22">
        <v>2</v>
      </c>
      <c r="B509" s="23">
        <v>6</v>
      </c>
      <c r="C509" s="24" t="s">
        <v>19</v>
      </c>
      <c r="D509" s="5" t="s">
        <v>46</v>
      </c>
      <c r="E509" s="62" t="s">
        <v>79</v>
      </c>
      <c r="F509" s="48">
        <v>60</v>
      </c>
      <c r="G509" s="71">
        <v>0.65</v>
      </c>
      <c r="H509" s="71">
        <v>3.65</v>
      </c>
      <c r="I509" s="48">
        <v>6.72</v>
      </c>
      <c r="J509" s="71">
        <v>62.34</v>
      </c>
      <c r="K509" s="49">
        <v>54</v>
      </c>
      <c r="L509" s="48">
        <v>77.760000000000005</v>
      </c>
    </row>
    <row r="510" spans="1:12" ht="26.4" x14ac:dyDescent="0.3">
      <c r="A510" s="25"/>
      <c r="B510" s="16"/>
      <c r="C510" s="11"/>
      <c r="D510" s="2" t="s">
        <v>59</v>
      </c>
      <c r="E510" s="59" t="s">
        <v>80</v>
      </c>
      <c r="F510" s="51">
        <v>228</v>
      </c>
      <c r="G510" s="51">
        <v>15.16</v>
      </c>
      <c r="H510" s="51">
        <v>16.190000000000001</v>
      </c>
      <c r="I510" s="51">
        <v>44.63</v>
      </c>
      <c r="J510" s="51">
        <v>386.76</v>
      </c>
      <c r="K510" s="60" t="s">
        <v>47</v>
      </c>
      <c r="L510" s="51"/>
    </row>
    <row r="511" spans="1:12" ht="14.4" x14ac:dyDescent="0.3">
      <c r="A511" s="25"/>
      <c r="B511" s="16"/>
      <c r="C511" s="11"/>
      <c r="D511" s="79" t="s">
        <v>21</v>
      </c>
      <c r="E511" s="59" t="s">
        <v>66</v>
      </c>
      <c r="F511" s="51">
        <v>200</v>
      </c>
      <c r="G511" s="51">
        <v>7.0000000000000007E-2</v>
      </c>
      <c r="H511" s="51">
        <v>0.02</v>
      </c>
      <c r="I511" s="51">
        <v>10.01</v>
      </c>
      <c r="J511" s="69">
        <v>40</v>
      </c>
      <c r="K511" s="52">
        <v>376</v>
      </c>
      <c r="L511" s="51"/>
    </row>
    <row r="512" spans="1:12" ht="14.4" x14ac:dyDescent="0.3">
      <c r="A512" s="25"/>
      <c r="B512" s="16"/>
      <c r="C512" s="11"/>
      <c r="D512" s="7" t="s">
        <v>48</v>
      </c>
      <c r="E512" s="59" t="s">
        <v>53</v>
      </c>
      <c r="F512" s="51">
        <v>45</v>
      </c>
      <c r="G512" s="51">
        <v>3.42</v>
      </c>
      <c r="H512" s="51">
        <v>0.36</v>
      </c>
      <c r="I512" s="51">
        <v>22.14</v>
      </c>
      <c r="J512" s="69">
        <v>105.75</v>
      </c>
      <c r="K512" s="52"/>
      <c r="L512" s="51"/>
    </row>
    <row r="513" spans="1:12" ht="14.4" x14ac:dyDescent="0.3">
      <c r="A513" s="25"/>
      <c r="B513" s="16"/>
      <c r="C513" s="11"/>
      <c r="D513" s="75"/>
      <c r="E513" s="59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19" t="s">
        <v>38</v>
      </c>
      <c r="E514" s="9"/>
      <c r="F514" s="21">
        <v>533</v>
      </c>
      <c r="G514" s="21">
        <f>SUM(G509:G513)</f>
        <v>19.3</v>
      </c>
      <c r="H514" s="21">
        <f>SUM(H509:H513)</f>
        <v>20.22</v>
      </c>
      <c r="I514" s="21">
        <f>SUM(I509:I513)</f>
        <v>83.5</v>
      </c>
      <c r="J514" s="21">
        <f>SUM(J509:J513)</f>
        <v>594.85</v>
      </c>
      <c r="K514" s="27"/>
      <c r="L514" s="21">
        <f>SUM(L509:L513)</f>
        <v>77.760000000000005</v>
      </c>
    </row>
    <row r="515" spans="1:12" ht="14.4" x14ac:dyDescent="0.3">
      <c r="A515" s="28">
        <f>A509</f>
        <v>2</v>
      </c>
      <c r="B515" s="14">
        <f>B509</f>
        <v>6</v>
      </c>
      <c r="C515" s="10" t="s">
        <v>24</v>
      </c>
      <c r="D515" s="12" t="s">
        <v>23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6"/>
      <c r="B518" s="18"/>
      <c r="C518" s="8"/>
      <c r="D518" s="19" t="s">
        <v>38</v>
      </c>
      <c r="E518" s="9"/>
      <c r="F518" s="21">
        <f>SUM(F515:F517)</f>
        <v>0</v>
      </c>
      <c r="G518" s="21">
        <f t="shared" ref="G518" si="247">SUM(G515:G517)</f>
        <v>0</v>
      </c>
      <c r="H518" s="21">
        <f t="shared" ref="H518" si="248">SUM(H515:H517)</f>
        <v>0</v>
      </c>
      <c r="I518" s="21">
        <f t="shared" ref="I518" si="249">SUM(I515:I517)</f>
        <v>0</v>
      </c>
      <c r="J518" s="21">
        <f t="shared" ref="J518" si="250">SUM(J515:J517)</f>
        <v>0</v>
      </c>
      <c r="K518" s="27"/>
      <c r="L518" s="21">
        <f>SUM(L515:L517)</f>
        <v>0</v>
      </c>
    </row>
    <row r="519" spans="1:12" ht="14.4" x14ac:dyDescent="0.3">
      <c r="A519" s="28">
        <f>A509</f>
        <v>2</v>
      </c>
      <c r="B519" s="14">
        <f>B509</f>
        <v>6</v>
      </c>
      <c r="C519" s="10" t="s">
        <v>25</v>
      </c>
      <c r="D519" s="7" t="s">
        <v>26</v>
      </c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7" t="s">
        <v>27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28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29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30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31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32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6"/>
      <c r="B528" s="18"/>
      <c r="C528" s="8"/>
      <c r="D528" s="19" t="s">
        <v>38</v>
      </c>
      <c r="E528" s="9"/>
      <c r="F528" s="21">
        <f>SUM(F519:F527)</f>
        <v>0</v>
      </c>
      <c r="G528" s="21">
        <f t="shared" ref="G528" si="251">SUM(G519:G527)</f>
        <v>0</v>
      </c>
      <c r="H528" s="21">
        <f t="shared" ref="H528" si="252">SUM(H519:H527)</f>
        <v>0</v>
      </c>
      <c r="I528" s="21">
        <f t="shared" ref="I528" si="253">SUM(I519:I527)</f>
        <v>0</v>
      </c>
      <c r="J528" s="21">
        <f t="shared" ref="J528" si="254">SUM(J519:J527)</f>
        <v>0</v>
      </c>
      <c r="K528" s="27"/>
      <c r="L528" s="21">
        <f>SUM(L519:L527)</f>
        <v>0</v>
      </c>
    </row>
    <row r="529" spans="1:12" ht="14.4" x14ac:dyDescent="0.3">
      <c r="A529" s="28">
        <f>A509</f>
        <v>2</v>
      </c>
      <c r="B529" s="14">
        <f>B509</f>
        <v>6</v>
      </c>
      <c r="C529" s="10" t="s">
        <v>33</v>
      </c>
      <c r="D529" s="12" t="s">
        <v>34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12" t="s">
        <v>30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6"/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6"/>
      <c r="B533" s="18"/>
      <c r="C533" s="8"/>
      <c r="D533" s="19" t="s">
        <v>38</v>
      </c>
      <c r="E533" s="9"/>
      <c r="F533" s="21">
        <f>SUM(F529:F532)</f>
        <v>0</v>
      </c>
      <c r="G533" s="21">
        <f t="shared" ref="G533" si="255">SUM(G529:G532)</f>
        <v>0</v>
      </c>
      <c r="H533" s="21">
        <f t="shared" ref="H533" si="256">SUM(H529:H532)</f>
        <v>0</v>
      </c>
      <c r="I533" s="21">
        <f t="shared" ref="I533" si="257">SUM(I529:I532)</f>
        <v>0</v>
      </c>
      <c r="J533" s="21">
        <f t="shared" ref="J533" si="258">SUM(J529:J532)</f>
        <v>0</v>
      </c>
      <c r="K533" s="27"/>
      <c r="L533" s="21">
        <f>SUM(L529:L532)</f>
        <v>0</v>
      </c>
    </row>
    <row r="534" spans="1:12" ht="14.4" x14ac:dyDescent="0.3">
      <c r="A534" s="28">
        <f>A509</f>
        <v>2</v>
      </c>
      <c r="B534" s="14">
        <f>B509</f>
        <v>6</v>
      </c>
      <c r="C534" s="10" t="s">
        <v>35</v>
      </c>
      <c r="D534" s="7" t="s">
        <v>20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7" t="s">
        <v>29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30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22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6"/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6"/>
      <c r="B540" s="18"/>
      <c r="C540" s="8"/>
      <c r="D540" s="19" t="s">
        <v>38</v>
      </c>
      <c r="E540" s="9"/>
      <c r="F540" s="21">
        <f>SUM(F534:F539)</f>
        <v>0</v>
      </c>
      <c r="G540" s="21">
        <f t="shared" ref="G540" si="259">SUM(G534:G539)</f>
        <v>0</v>
      </c>
      <c r="H540" s="21">
        <f t="shared" ref="H540" si="260">SUM(H534:H539)</f>
        <v>0</v>
      </c>
      <c r="I540" s="21">
        <f t="shared" ref="I540" si="261">SUM(I534:I539)</f>
        <v>0</v>
      </c>
      <c r="J540" s="21">
        <f t="shared" ref="J540" si="262">SUM(J534:J539)</f>
        <v>0</v>
      </c>
      <c r="K540" s="27"/>
      <c r="L540" s="21">
        <f>SUM(L534:L539)</f>
        <v>0</v>
      </c>
    </row>
    <row r="541" spans="1:12" ht="14.4" x14ac:dyDescent="0.3">
      <c r="A541" s="28">
        <f>A509</f>
        <v>2</v>
      </c>
      <c r="B541" s="14">
        <f>B509</f>
        <v>6</v>
      </c>
      <c r="C541" s="10" t="s">
        <v>36</v>
      </c>
      <c r="D541" s="12" t="s">
        <v>37</v>
      </c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12" t="s">
        <v>34</v>
      </c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5"/>
      <c r="B543" s="16"/>
      <c r="C543" s="11"/>
      <c r="D543" s="12" t="s">
        <v>30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12" t="s">
        <v>23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6"/>
      <c r="B547" s="18"/>
      <c r="C547" s="8"/>
      <c r="D547" s="20" t="s">
        <v>38</v>
      </c>
      <c r="E547" s="9"/>
      <c r="F547" s="21">
        <f>SUM(F541:F546)</f>
        <v>0</v>
      </c>
      <c r="G547" s="21">
        <f t="shared" ref="G547" si="263">SUM(G541:G546)</f>
        <v>0</v>
      </c>
      <c r="H547" s="21">
        <f t="shared" ref="H547" si="264">SUM(H541:H546)</f>
        <v>0</v>
      </c>
      <c r="I547" s="21">
        <f t="shared" ref="I547" si="265">SUM(I541:I546)</f>
        <v>0</v>
      </c>
      <c r="J547" s="21">
        <f t="shared" ref="J547" si="266">SUM(J541:J546)</f>
        <v>0</v>
      </c>
      <c r="K547" s="27"/>
      <c r="L547" s="21">
        <f>SUM(L541:L546)</f>
        <v>0</v>
      </c>
    </row>
    <row r="548" spans="1:12" ht="15.75" customHeight="1" thickBot="1" x14ac:dyDescent="0.3">
      <c r="A548" s="31">
        <f>A509</f>
        <v>2</v>
      </c>
      <c r="B548" s="32">
        <f>B509</f>
        <v>6</v>
      </c>
      <c r="C548" s="96" t="s">
        <v>4</v>
      </c>
      <c r="D548" s="97"/>
      <c r="E548" s="33"/>
      <c r="F548" s="34">
        <f>F514+F518+F528+F533+F540+F547</f>
        <v>533</v>
      </c>
      <c r="G548" s="34">
        <f t="shared" ref="G548" si="267">G514+G518+G528+G533+G540+G547</f>
        <v>19.3</v>
      </c>
      <c r="H548" s="34">
        <f t="shared" ref="H548" si="268">H514+H518+H528+H533+H540+H547</f>
        <v>20.22</v>
      </c>
      <c r="I548" s="34">
        <f t="shared" ref="I548" si="269">I514+I518+I528+I533+I540+I547</f>
        <v>83.5</v>
      </c>
      <c r="J548" s="34">
        <f t="shared" ref="J548" si="270">J514+J518+J528+J533+J540+J547</f>
        <v>594.85</v>
      </c>
      <c r="K548" s="35"/>
      <c r="L548" s="34">
        <f t="shared" ref="L548" si="271">L514+L518+L528+L533+L540+L547</f>
        <v>77.760000000000005</v>
      </c>
    </row>
    <row r="549" spans="1:12" ht="14.4" x14ac:dyDescent="0.3">
      <c r="A549" s="22">
        <v>2</v>
      </c>
      <c r="B549" s="23">
        <v>7</v>
      </c>
      <c r="C549" s="24" t="s">
        <v>19</v>
      </c>
      <c r="D549" s="5" t="s">
        <v>20</v>
      </c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5"/>
      <c r="B550" s="16"/>
      <c r="C550" s="11"/>
      <c r="D550" s="6"/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7" t="s">
        <v>21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22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23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6"/>
      <c r="B556" s="18"/>
      <c r="C556" s="8"/>
      <c r="D556" s="19" t="s">
        <v>38</v>
      </c>
      <c r="E556" s="9"/>
      <c r="F556" s="21">
        <f>SUM(F549:F555)</f>
        <v>0</v>
      </c>
      <c r="G556" s="21">
        <f t="shared" ref="G556" si="272">SUM(G549:G555)</f>
        <v>0</v>
      </c>
      <c r="H556" s="21">
        <f t="shared" ref="H556" si="273">SUM(H549:H555)</f>
        <v>0</v>
      </c>
      <c r="I556" s="21">
        <f t="shared" ref="I556" si="274">SUM(I549:I555)</f>
        <v>0</v>
      </c>
      <c r="J556" s="21">
        <f t="shared" ref="J556" si="275">SUM(J549:J555)</f>
        <v>0</v>
      </c>
      <c r="K556" s="27"/>
      <c r="L556" s="21">
        <f t="shared" ref="L556" si="276">SUM(L549:L555)</f>
        <v>0</v>
      </c>
    </row>
    <row r="557" spans="1:12" ht="14.4" x14ac:dyDescent="0.3">
      <c r="A557" s="28">
        <f>A549</f>
        <v>2</v>
      </c>
      <c r="B557" s="14">
        <f>B549</f>
        <v>7</v>
      </c>
      <c r="C557" s="10" t="s">
        <v>24</v>
      </c>
      <c r="D557" s="12" t="s">
        <v>23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6"/>
      <c r="B560" s="18"/>
      <c r="C560" s="8"/>
      <c r="D560" s="19" t="s">
        <v>38</v>
      </c>
      <c r="E560" s="9"/>
      <c r="F560" s="21">
        <f>SUM(F557:F559)</f>
        <v>0</v>
      </c>
      <c r="G560" s="21">
        <f t="shared" ref="G560" si="277">SUM(G557:G559)</f>
        <v>0</v>
      </c>
      <c r="H560" s="21">
        <f t="shared" ref="H560" si="278">SUM(H557:H559)</f>
        <v>0</v>
      </c>
      <c r="I560" s="21">
        <f t="shared" ref="I560" si="279">SUM(I557:I559)</f>
        <v>0</v>
      </c>
      <c r="J560" s="21">
        <f t="shared" ref="J560" si="280">SUM(J557:J559)</f>
        <v>0</v>
      </c>
      <c r="K560" s="27"/>
      <c r="L560" s="21">
        <f>SUM(L557:L559)</f>
        <v>0</v>
      </c>
    </row>
    <row r="561" spans="1:12" ht="14.4" x14ac:dyDescent="0.3">
      <c r="A561" s="28">
        <f>A549</f>
        <v>2</v>
      </c>
      <c r="B561" s="14">
        <f>B549</f>
        <v>7</v>
      </c>
      <c r="C561" s="10" t="s">
        <v>25</v>
      </c>
      <c r="D561" s="7" t="s">
        <v>26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27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28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29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30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31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32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6"/>
      <c r="B570" s="18"/>
      <c r="C570" s="8"/>
      <c r="D570" s="19" t="s">
        <v>38</v>
      </c>
      <c r="E570" s="9"/>
      <c r="F570" s="21">
        <f>SUM(F561:F569)</f>
        <v>0</v>
      </c>
      <c r="G570" s="21">
        <f t="shared" ref="G570" si="281">SUM(G561:G569)</f>
        <v>0</v>
      </c>
      <c r="H570" s="21">
        <f t="shared" ref="H570" si="282">SUM(H561:H569)</f>
        <v>0</v>
      </c>
      <c r="I570" s="21">
        <f t="shared" ref="I570" si="283">SUM(I561:I569)</f>
        <v>0</v>
      </c>
      <c r="J570" s="21">
        <f t="shared" ref="J570" si="284">SUM(J561:J569)</f>
        <v>0</v>
      </c>
      <c r="K570" s="27"/>
      <c r="L570" s="21">
        <f>SUM(L561:L569)</f>
        <v>0</v>
      </c>
    </row>
    <row r="571" spans="1:12" ht="14.4" x14ac:dyDescent="0.3">
      <c r="A571" s="28">
        <f>A549</f>
        <v>2</v>
      </c>
      <c r="B571" s="14">
        <f>B549</f>
        <v>7</v>
      </c>
      <c r="C571" s="10" t="s">
        <v>33</v>
      </c>
      <c r="D571" s="12" t="s">
        <v>34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12" t="s">
        <v>30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6"/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6"/>
      <c r="B575" s="18"/>
      <c r="C575" s="8"/>
      <c r="D575" s="19" t="s">
        <v>38</v>
      </c>
      <c r="E575" s="9"/>
      <c r="F575" s="21">
        <f>SUM(F571:F574)</f>
        <v>0</v>
      </c>
      <c r="G575" s="21">
        <f t="shared" ref="G575" si="285">SUM(G571:G574)</f>
        <v>0</v>
      </c>
      <c r="H575" s="21">
        <f t="shared" ref="H575" si="286">SUM(H571:H574)</f>
        <v>0</v>
      </c>
      <c r="I575" s="21">
        <f t="shared" ref="I575" si="287">SUM(I571:I574)</f>
        <v>0</v>
      </c>
      <c r="J575" s="21">
        <f t="shared" ref="J575" si="288">SUM(J571:J574)</f>
        <v>0</v>
      </c>
      <c r="K575" s="27"/>
      <c r="L575" s="21">
        <f>SUM(L571:L574)</f>
        <v>0</v>
      </c>
    </row>
    <row r="576" spans="1:12" ht="14.4" x14ac:dyDescent="0.3">
      <c r="A576" s="28">
        <f>A549</f>
        <v>2</v>
      </c>
      <c r="B576" s="14">
        <f>B549</f>
        <v>7</v>
      </c>
      <c r="C576" s="10" t="s">
        <v>35</v>
      </c>
      <c r="D576" s="7" t="s">
        <v>20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7" t="s">
        <v>29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30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22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6"/>
      <c r="B582" s="18"/>
      <c r="C582" s="8"/>
      <c r="D582" s="19" t="s">
        <v>38</v>
      </c>
      <c r="E582" s="9"/>
      <c r="F582" s="21">
        <f>SUM(F576:F581)</f>
        <v>0</v>
      </c>
      <c r="G582" s="21">
        <f t="shared" ref="G582" si="289">SUM(G576:G581)</f>
        <v>0</v>
      </c>
      <c r="H582" s="21">
        <f t="shared" ref="H582" si="290">SUM(H576:H581)</f>
        <v>0</v>
      </c>
      <c r="I582" s="21">
        <f t="shared" ref="I582" si="291">SUM(I576:I581)</f>
        <v>0</v>
      </c>
      <c r="J582" s="21">
        <f t="shared" ref="J582" si="292">SUM(J576:J581)</f>
        <v>0</v>
      </c>
      <c r="K582" s="27"/>
      <c r="L582" s="21">
        <f>SUM(L576:L581)</f>
        <v>0</v>
      </c>
    </row>
    <row r="583" spans="1:12" ht="14.4" x14ac:dyDescent="0.3">
      <c r="A583" s="28">
        <f>A549</f>
        <v>2</v>
      </c>
      <c r="B583" s="14">
        <f>B549</f>
        <v>7</v>
      </c>
      <c r="C583" s="10" t="s">
        <v>36</v>
      </c>
      <c r="D583" s="12" t="s">
        <v>37</v>
      </c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12" t="s">
        <v>34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12" t="s">
        <v>30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12" t="s">
        <v>23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6"/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6"/>
      <c r="B589" s="18"/>
      <c r="C589" s="8"/>
      <c r="D589" s="20" t="s">
        <v>38</v>
      </c>
      <c r="E589" s="9"/>
      <c r="F589" s="21">
        <f>SUM(F583:F588)</f>
        <v>0</v>
      </c>
      <c r="G589" s="21">
        <f t="shared" ref="G589" si="293">SUM(G583:G588)</f>
        <v>0</v>
      </c>
      <c r="H589" s="21">
        <f t="shared" ref="H589" si="294">SUM(H583:H588)</f>
        <v>0</v>
      </c>
      <c r="I589" s="21">
        <f t="shared" ref="I589" si="295">SUM(I583:I588)</f>
        <v>0</v>
      </c>
      <c r="J589" s="21">
        <f t="shared" ref="J589" si="296">SUM(J583:J588)</f>
        <v>0</v>
      </c>
      <c r="K589" s="27"/>
      <c r="L589" s="21">
        <f>SUM(L583:L588)</f>
        <v>0</v>
      </c>
    </row>
    <row r="590" spans="1:12" ht="15" thickBot="1" x14ac:dyDescent="0.3">
      <c r="A590" s="37">
        <f>A549</f>
        <v>2</v>
      </c>
      <c r="B590" s="38">
        <f>B549</f>
        <v>7</v>
      </c>
      <c r="C590" s="93" t="s">
        <v>4</v>
      </c>
      <c r="D590" s="94"/>
      <c r="E590" s="39"/>
      <c r="F590" s="40">
        <f>F556+F560+F570+F575+F582+F589</f>
        <v>0</v>
      </c>
      <c r="G590" s="40">
        <f t="shared" ref="G590" si="297">G556+G560+G570+G575+G582+G589</f>
        <v>0</v>
      </c>
      <c r="H590" s="40">
        <f t="shared" ref="H590" si="298">H556+H560+H570+H575+H582+H589</f>
        <v>0</v>
      </c>
      <c r="I590" s="40">
        <f t="shared" ref="I590" si="299">I556+I560+I570+I575+I582+I589</f>
        <v>0</v>
      </c>
      <c r="J590" s="40">
        <f t="shared" ref="J590" si="300">J556+J560+J570+J575+J582+J589</f>
        <v>0</v>
      </c>
      <c r="K590" s="41"/>
      <c r="L590" s="34">
        <f>L556+L560+L570+L575+L582+L589</f>
        <v>0</v>
      </c>
    </row>
    <row r="591" spans="1:12" ht="13.8" thickBot="1" x14ac:dyDescent="0.3">
      <c r="A591" s="29"/>
      <c r="B591" s="30"/>
      <c r="C591" s="95" t="s">
        <v>5</v>
      </c>
      <c r="D591" s="95"/>
      <c r="E591" s="95"/>
      <c r="F591" s="42">
        <f>(F47+F173+F89+F131+F215+F257+F299+F341+F383+F425+F466+F508+F548+F590)/(IF(F47=0,0,1)+IF(F173=0,0,1)+IF(F89=0,0,1)+IF(F131=0,0,1)+IF(F215=0,0,1)+IF(F257=0,0,1)+IF(F299=0,0,1)+IF(F341=0,0,1)+IF(F383=0,0,1)+IF(F425=0,0,1)+IF(F466=0,0,1)+IF(F508=0,0,1)+IF(F548=0,0,1)+IF(F590=0,0,1))</f>
        <v>534.58333333333337</v>
      </c>
      <c r="G591" s="42">
        <f>(G47+G173+G89+G131+G215+G257+G299+G341+G383+G425+G466+G508+G548+G590)/(IF(G47=0,0,1)+IF(G173=0,0,1)+IF(G89=0,0,1)+IF(G131=0,0,1)+IF(G215=0,0,1)+IF(G257=0,0,1)+IF(G299=0,0,1)+IF(G341=0,0,1)+IF(G383=0,0,1)+IF(G425=0,0,1)+IF(G466=0,0,1)+IF(G508=0,0,1)+IF(G548=0,0,1)+IF(G590=0,0,1))</f>
        <v>17.866666666666667</v>
      </c>
      <c r="H591" s="42">
        <f>(H47+H173+H89+H131+H215+H257+H299+H341+H383+H425+H466+H508+H548+H590)/(IF(H47=0,0,1)+IF(H173=0,0,1)+IF(H89=0,0,1)+IF(H131=0,0,1)+IF(H215=0,0,1)+IF(H257=0,0,1)+IF(H299=0,0,1)+IF(H341=0,0,1)+IF(H383=0,0,1)+IF(H425=0,0,1)+IF(H466=0,0,1)+IF(H508=0,0,1)+IF(H548=0,0,1)+IF(H590=0,0,1))</f>
        <v>18.004166666666666</v>
      </c>
      <c r="I591" s="42">
        <f>(I47+I173+I89+I131+I215+I257+I299+I341+I383+I425+I466+I508+I548+I590)/(IF(I47=0,0,1)+IF(I173=0,0,1)+IF(I89=0,0,1)+IF(I131=0,0,1)+IF(I215=0,0,1)+IF(I257=0,0,1)+IF(I299=0,0,1)+IF(I341=0,0,1)+IF(I383=0,0,1)+IF(I425=0,0,1)+IF(I466=0,0,1)+IF(I508=0,0,1)+IF(I548=0,0,1)+IF(I590=0,0,1))</f>
        <v>74.438333333333347</v>
      </c>
      <c r="J591" s="42">
        <f>(J47+J173+J89+J131+J215+J257+J299+J341+J383+J425+J466+J508+J548+J590)/(IF(J47=0,0,1)+IF(J173=0,0,1)+IF(J89=0,0,1)+IF(J131=0,0,1)+IF(J215=0,0,1)+IF(J257=0,0,1)+IF(J299=0,0,1)+IF(J341=0,0,1)+IF(J383=0,0,1)+IF(J425=0,0,1)+IF(J466=0,0,1)+IF(J508=0,0,1)+IF(J548=0,0,1)+IF(J590=0,0,1))</f>
        <v>534.61333333333334</v>
      </c>
      <c r="K591" s="42"/>
      <c r="L591" s="42">
        <v>77.760000000000005</v>
      </c>
    </row>
  </sheetData>
  <mergeCells count="18">
    <mergeCell ref="C299:D299"/>
    <mergeCell ref="C47:D47"/>
    <mergeCell ref="C1:E1"/>
    <mergeCell ref="H1:K1"/>
    <mergeCell ref="H2:K2"/>
    <mergeCell ref="C173:D173"/>
    <mergeCell ref="C89:D89"/>
    <mergeCell ref="C131:D131"/>
    <mergeCell ref="C215:D215"/>
    <mergeCell ref="C257:D257"/>
    <mergeCell ref="C590:D590"/>
    <mergeCell ref="C591:E591"/>
    <mergeCell ref="C341:D341"/>
    <mergeCell ref="C383:D383"/>
    <mergeCell ref="C425:D425"/>
    <mergeCell ref="C466:D466"/>
    <mergeCell ref="C508:D508"/>
    <mergeCell ref="C548:D548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2026-02-25T09:15:05Z</cp:lastPrinted>
  <dcterms:created xsi:type="dcterms:W3CDTF">2022-05-16T14:23:56Z</dcterms:created>
  <dcterms:modified xsi:type="dcterms:W3CDTF">2026-03-25T11:49:42Z</dcterms:modified>
</cp:coreProperties>
</file>