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L13" i="1" l="1"/>
  <c r="L47" i="1" s="1"/>
  <c r="J13" i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G341" i="1" l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2" i="1"/>
  <c r="L585" i="1"/>
  <c r="L573" i="1"/>
  <c r="L578" i="1"/>
  <c r="L563" i="1"/>
  <c r="L593" i="1"/>
  <c r="L594" i="1"/>
</calcChain>
</file>

<file path=xl/sharedStrings.xml><?xml version="1.0" encoding="utf-8"?>
<sst xmlns="http://schemas.openxmlformats.org/spreadsheetml/2006/main" count="595" uniqueCount="93">
  <si>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</si>
  <si>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</si>
  <si>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</si>
  <si>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</si>
  <si>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</si>
  <si>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</si>
  <si>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</si>
  <si>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</si>
  <si>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</si>
  <si>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</si>
  <si>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</si>
  <si>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</si>
  <si>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</si>
  <si>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</si>
  <si>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</si>
  <si>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</si>
  <si>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</si>
  <si>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</si>
  <si>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</si>
  <si>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</si>
  <si>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</si>
  <si>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</si>
  <si>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</si>
  <si>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</si>
  <si>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</si>
  <si>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</si>
  <si>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</si>
  <si>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</si>
  <si>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</si>
  <si>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</si>
  <si>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</si>
  <si>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</si>
  <si>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</si>
  <si>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</si>
  <si>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</si>
  <si>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</si>
  <si>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</si>
  <si>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</si>
  <si>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</si>
  <si>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</si>
  <si>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</si>
  <si>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</si>
  <si>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</si>
  <si>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</si>
  <si>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</si>
  <si>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</si>
  <si>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</si>
  <si>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чай с сахаром и лимоном</t>
  </si>
  <si>
    <t>хлеб пшеничный</t>
  </si>
  <si>
    <t>сыр порционно</t>
  </si>
  <si>
    <t>гуляш из говядины</t>
  </si>
  <si>
    <t>чай с сахаром</t>
  </si>
  <si>
    <t>макаронные изделия отварные с маслом сливочным</t>
  </si>
  <si>
    <t>котлета из мяса птицы</t>
  </si>
  <si>
    <t xml:space="preserve">   </t>
  </si>
  <si>
    <t>зеленый горошек к/с (доп.гарнир)</t>
  </si>
  <si>
    <t>компот из сухофруктов (75С)</t>
  </si>
  <si>
    <t>салат</t>
  </si>
  <si>
    <t>хлеб ржаной</t>
  </si>
  <si>
    <t>сырники из творога с молочной кашей "Дружба"</t>
  </si>
  <si>
    <t>175, 219</t>
  </si>
  <si>
    <t>0.48</t>
  </si>
  <si>
    <t>плоды и ягоды свежие (яблоки)</t>
  </si>
  <si>
    <t>0.40</t>
  </si>
  <si>
    <t>66.76</t>
  </si>
  <si>
    <t>пюре картофельное</t>
  </si>
  <si>
    <t>салат из свеклы отварной с маслом растительным</t>
  </si>
  <si>
    <t>чай с сахаром с яблоками</t>
  </si>
  <si>
    <t>хлеб белый</t>
  </si>
  <si>
    <t>31.40</t>
  </si>
  <si>
    <t>пельмени мясные отварные с маслом сливочным</t>
  </si>
  <si>
    <t>кофейный напиток с молоком</t>
  </si>
  <si>
    <t>рис отварной рассыпчатый с маслом сливочным</t>
  </si>
  <si>
    <t>биточки рыбные</t>
  </si>
  <si>
    <t>салат из квашеной капусты</t>
  </si>
  <si>
    <t>чай с сахаром с лимоном</t>
  </si>
  <si>
    <t>каша пшеничная молочная с маслом сливочным</t>
  </si>
  <si>
    <t>37.26</t>
  </si>
  <si>
    <t>чай "Витаминный" с шиповником</t>
  </si>
  <si>
    <t>плов из говядины с рисовой крупой</t>
  </si>
  <si>
    <t>58.75</t>
  </si>
  <si>
    <t>рыба тушеная в томате с овощами</t>
  </si>
  <si>
    <t>капуста тушеная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</si>
  <si>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</si>
  <si>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</si>
  <si>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</si>
  <si>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</si>
  <si>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</si>
  <si>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каша гречневая рассыпчатая с маслом сливочным</t>
  </si>
  <si>
    <t>котлеты "аппетитные"</t>
  </si>
  <si>
    <t>салат из отварной моркови и свеклы с зеленым горошком</t>
  </si>
  <si>
    <t>МБОУ "Шурабашская ООШ" Арского муниципального района Республики Татарстан</t>
  </si>
  <si>
    <t>Ибрагимова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</si>
</sst>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3" fillId="2" borderId="1" xfId="0" applyFont="1" applyFill="1" applyBorder="1" applyAlignment="1" applyProtection="1">
      <alignment horizontal="center" vertical="top" wrapText="1"/>
      <protection locked="0"/>
    </xf>
    <xf numFmtId="165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0" sqref="I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77" t="s">
        <v>91</v>
      </c>
      <c r="D1" s="78"/>
      <c r="E1" s="78"/>
      <c r="F1" s="13" t="s">
        <v>45</v>
      </c>
      <c r="G1" s="2" t="s">
        <v>16</v>
      </c>
      <c r="H1" s="79" t="s">
        <v>44</v>
      </c>
      <c r="I1" s="79"/>
      <c r="J1" s="79"/>
      <c r="K1" s="79"/>
    </row>
    <row r="2" spans="1:12" ht="17.399999999999999" x14ac:dyDescent="0.25">
      <c r="A2" s="43" t="s">
        <v>6</v>
      </c>
      <c r="C2" s="2"/>
      <c r="G2" s="2" t="s">
        <v>17</v>
      </c>
      <c r="H2" s="79" t="s">
        <v>92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47" t="s">
        <v>52</v>
      </c>
      <c r="F6" s="48">
        <v>155</v>
      </c>
      <c r="G6" s="5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4.4" x14ac:dyDescent="0.3">
      <c r="A7" s="25"/>
      <c r="B7" s="16"/>
      <c r="C7" s="11"/>
      <c r="D7" s="5" t="s">
        <v>20</v>
      </c>
      <c r="E7" s="60" t="s">
        <v>53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54</v>
      </c>
      <c r="L7" s="51"/>
    </row>
    <row r="8" spans="1:12" ht="14.4" x14ac:dyDescent="0.3">
      <c r="A8" s="25"/>
      <c r="B8" s="16"/>
      <c r="C8" s="11"/>
      <c r="D8" s="62" t="s">
        <v>57</v>
      </c>
      <c r="E8" s="60" t="s">
        <v>55</v>
      </c>
      <c r="F8" s="51">
        <v>40</v>
      </c>
      <c r="G8" s="59">
        <v>1.19</v>
      </c>
      <c r="H8" s="51">
        <v>2.08</v>
      </c>
      <c r="I8" s="51">
        <v>2.5</v>
      </c>
      <c r="J8" s="51">
        <v>33.44</v>
      </c>
      <c r="K8" s="52"/>
      <c r="L8" s="51"/>
    </row>
    <row r="9" spans="1:12" ht="14.4" x14ac:dyDescent="0.3">
      <c r="A9" s="25"/>
      <c r="B9" s="16"/>
      <c r="C9" s="11"/>
      <c r="D9" s="62" t="s">
        <v>21</v>
      </c>
      <c r="E9" s="60" t="s">
        <v>56</v>
      </c>
      <c r="F9" s="51">
        <v>200</v>
      </c>
      <c r="G9" s="59">
        <v>0.66</v>
      </c>
      <c r="H9" s="63">
        <v>0.09</v>
      </c>
      <c r="I9" s="51">
        <v>22.03</v>
      </c>
      <c r="J9" s="51">
        <v>92.8</v>
      </c>
      <c r="K9" s="52">
        <v>349</v>
      </c>
      <c r="L9" s="51"/>
    </row>
    <row r="10" spans="1:12" ht="14.4" x14ac:dyDescent="0.3">
      <c r="A10" s="25"/>
      <c r="B10" s="16"/>
      <c r="C10" s="11"/>
      <c r="D10" s="7" t="s">
        <v>32</v>
      </c>
      <c r="E10" s="60" t="s">
        <v>58</v>
      </c>
      <c r="F10" s="51">
        <v>30</v>
      </c>
      <c r="G10" s="59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515</v>
      </c>
      <c r="G13" s="21">
        <f t="shared" ref="G13:J13" si="0">SUM(G6:G12)</f>
        <v>19.73</v>
      </c>
      <c r="H13" s="21">
        <f t="shared" si="0"/>
        <v>19.760000000000002</v>
      </c>
      <c r="I13" s="21">
        <f t="shared" si="0"/>
        <v>82.19</v>
      </c>
      <c r="J13" s="21">
        <f t="shared" si="0"/>
        <v>572.93999999999994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19.760000000000002</v>
      </c>
      <c r="I47" s="34">
        <f t="shared" si="7"/>
        <v>82.19</v>
      </c>
      <c r="J47" s="34">
        <f t="shared" si="7"/>
        <v>572.93999999999994</v>
      </c>
      <c r="K47" s="35"/>
      <c r="L47" s="34">
        <f>L13+L17+L27+L32+L39+L46</f>
        <v>66.760000000000005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20</v>
      </c>
      <c r="E48" s="64" t="s">
        <v>59</v>
      </c>
      <c r="F48" s="48">
        <v>200</v>
      </c>
      <c r="G48" s="48">
        <v>12.92</v>
      </c>
      <c r="H48" s="48">
        <v>14.39</v>
      </c>
      <c r="I48" s="48">
        <v>31.09</v>
      </c>
      <c r="J48" s="48">
        <v>467.82</v>
      </c>
      <c r="K48" s="65" t="s">
        <v>60</v>
      </c>
      <c r="L48" s="67" t="s">
        <v>64</v>
      </c>
    </row>
    <row r="49" spans="1:12" ht="14.4" x14ac:dyDescent="0.3">
      <c r="A49" s="15"/>
      <c r="B49" s="16"/>
      <c r="C49" s="11"/>
      <c r="D49" s="66" t="s">
        <v>21</v>
      </c>
      <c r="E49" s="60" t="s">
        <v>51</v>
      </c>
      <c r="F49" s="51">
        <v>200</v>
      </c>
      <c r="G49" s="63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4.4" x14ac:dyDescent="0.3">
      <c r="A50" s="15"/>
      <c r="B50" s="16"/>
      <c r="C50" s="11"/>
      <c r="D50" s="62" t="s">
        <v>32</v>
      </c>
      <c r="E50" s="60" t="s">
        <v>58</v>
      </c>
      <c r="F50" s="51">
        <v>40</v>
      </c>
      <c r="G50" s="68">
        <v>2.64</v>
      </c>
      <c r="H50" s="63" t="s">
        <v>61</v>
      </c>
      <c r="I50" s="51">
        <v>15.84</v>
      </c>
      <c r="J50" s="51">
        <v>79.2</v>
      </c>
      <c r="K50" s="52"/>
      <c r="L50" s="51"/>
    </row>
    <row r="51" spans="1:12" ht="14.4" x14ac:dyDescent="0.3">
      <c r="A51" s="15"/>
      <c r="B51" s="16"/>
      <c r="C51" s="11"/>
      <c r="D51" s="62" t="s">
        <v>23</v>
      </c>
      <c r="E51" s="60" t="s">
        <v>62</v>
      </c>
      <c r="F51" s="51">
        <v>100</v>
      </c>
      <c r="G51" s="51">
        <v>0.4</v>
      </c>
      <c r="H51" s="63" t="s">
        <v>63</v>
      </c>
      <c r="I51" s="51">
        <v>9.8000000000000007</v>
      </c>
      <c r="J51" s="51">
        <v>47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540</v>
      </c>
      <c r="G55" s="21">
        <f t="shared" ref="G55" si="8">SUM(G48:G54)</f>
        <v>16.03</v>
      </c>
      <c r="H55" s="21">
        <f t="shared" ref="H55" si="9">SUM(H48:H54)</f>
        <v>14.41</v>
      </c>
      <c r="I55" s="21">
        <f t="shared" ref="I55" si="10">SUM(I48:I54)</f>
        <v>66.739999999999995</v>
      </c>
      <c r="J55" s="21">
        <f t="shared" ref="J55" si="11">SUM(J48:J54)</f>
        <v>634.02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>SUM(L82:L87)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540</v>
      </c>
      <c r="G89" s="34">
        <f t="shared" ref="G89" si="33">G55+G59+G69+G74+G81+G88</f>
        <v>16.03</v>
      </c>
      <c r="H89" s="34">
        <f t="shared" ref="H89" si="34">H55+H59+H69+H74+H81+H88</f>
        <v>14.41</v>
      </c>
      <c r="I89" s="34">
        <f t="shared" ref="I89" si="35">I55+I59+I69+I74+I81+I88</f>
        <v>66.739999999999995</v>
      </c>
      <c r="J89" s="34">
        <f t="shared" ref="J89" si="36">J55+J59+J69+J74+J81+J88</f>
        <v>634.02</v>
      </c>
      <c r="K89" s="35"/>
      <c r="L89" s="34">
        <f t="shared" ref="L89" si="37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47" t="s">
        <v>46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4.4" x14ac:dyDescent="0.3">
      <c r="A91" s="25"/>
      <c r="B91" s="16"/>
      <c r="C91" s="11"/>
      <c r="D91" s="5" t="s">
        <v>20</v>
      </c>
      <c r="E91" s="50" t="s">
        <v>50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/>
      <c r="E92" s="50" t="s">
        <v>49</v>
      </c>
      <c r="F92" s="51">
        <v>10</v>
      </c>
      <c r="G92" s="51">
        <v>2.63</v>
      </c>
      <c r="H92" s="51">
        <v>2.66</v>
      </c>
      <c r="I92" s="51">
        <v>0</v>
      </c>
      <c r="J92" s="51">
        <v>34.33</v>
      </c>
      <c r="K92" s="52">
        <v>15</v>
      </c>
      <c r="L92" s="51"/>
    </row>
    <row r="93" spans="1:12" ht="14.4" x14ac:dyDescent="0.3">
      <c r="A93" s="25"/>
      <c r="B93" s="16"/>
      <c r="C93" s="11"/>
      <c r="D93" s="7" t="s">
        <v>21</v>
      </c>
      <c r="E93" s="50" t="s">
        <v>47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4.4" x14ac:dyDescent="0.3">
      <c r="A94" s="25"/>
      <c r="B94" s="16"/>
      <c r="C94" s="11"/>
      <c r="D94" s="7" t="s">
        <v>32</v>
      </c>
      <c r="E94" s="50" t="s">
        <v>58</v>
      </c>
      <c r="F94" s="51">
        <v>50</v>
      </c>
      <c r="G94" s="51">
        <v>3.3</v>
      </c>
      <c r="H94" s="51">
        <v>0.6</v>
      </c>
      <c r="I94" s="51">
        <v>19.600000000000001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8">SUM(G90:G96)</f>
        <v>20.2</v>
      </c>
      <c r="H97" s="21">
        <f t="shared" ref="H97" si="39">SUM(H90:H96)</f>
        <v>20.36</v>
      </c>
      <c r="I97" s="21">
        <f t="shared" ref="I97" si="40">SUM(I90:I96)</f>
        <v>79.77</v>
      </c>
      <c r="J97" s="21">
        <f t="shared" ref="J97" si="41">SUM(J90:J96)</f>
        <v>609.65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6">SUM(G102:G110)</f>
        <v>0</v>
      </c>
      <c r="H111" s="21">
        <f t="shared" ref="H111" si="47">SUM(H102:H110)</f>
        <v>0</v>
      </c>
      <c r="I111" s="21">
        <f t="shared" ref="I111" si="48">SUM(I102:I110)</f>
        <v>0</v>
      </c>
      <c r="J111" s="21">
        <f t="shared" ref="J111" si="49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510</v>
      </c>
      <c r="G131" s="34">
        <f t="shared" ref="G131" si="62">G97+G101+G111+G116+G123+G130</f>
        <v>20.2</v>
      </c>
      <c r="H131" s="34">
        <f t="shared" ref="H131" si="63">H97+H101+H111+H116+H123+H130</f>
        <v>20.36</v>
      </c>
      <c r="I131" s="34">
        <f t="shared" ref="I131" si="64">I97+I101+I111+I116+I123+I130</f>
        <v>79.77</v>
      </c>
      <c r="J131" s="34">
        <f t="shared" ref="J131" si="65">J97+J101+J111+J116+J123+J130</f>
        <v>609.65</v>
      </c>
      <c r="K131" s="35"/>
      <c r="L131" s="34">
        <f t="shared" ref="L131" si="66">L97+L101+L111+L116+L123+L130</f>
        <v>66.760000000000005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47" t="s">
        <v>65</v>
      </c>
      <c r="F132" s="48">
        <v>153</v>
      </c>
      <c r="G132" s="48">
        <v>4.1100000000000003</v>
      </c>
      <c r="H132" s="48">
        <v>3.55</v>
      </c>
      <c r="I132" s="48">
        <v>30.79</v>
      </c>
      <c r="J132" s="48">
        <v>202.8</v>
      </c>
      <c r="K132" s="49">
        <v>312</v>
      </c>
      <c r="L132" s="48">
        <v>66.760000000000005</v>
      </c>
    </row>
    <row r="133" spans="1:12" ht="14.4" x14ac:dyDescent="0.3">
      <c r="A133" s="25"/>
      <c r="B133" s="16"/>
      <c r="C133" s="11"/>
      <c r="D133" s="5" t="s">
        <v>20</v>
      </c>
      <c r="E133" s="50" t="s">
        <v>53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/>
      <c r="L133" s="51"/>
    </row>
    <row r="134" spans="1:12" ht="14.4" x14ac:dyDescent="0.3">
      <c r="A134" s="25"/>
      <c r="B134" s="16"/>
      <c r="C134" s="11"/>
      <c r="D134" s="7" t="s">
        <v>26</v>
      </c>
      <c r="E134" s="50" t="s">
        <v>66</v>
      </c>
      <c r="F134" s="51">
        <v>60</v>
      </c>
      <c r="G134" s="51">
        <v>0.84</v>
      </c>
      <c r="H134" s="51">
        <v>3.61</v>
      </c>
      <c r="I134" s="68">
        <v>4.96</v>
      </c>
      <c r="J134" s="51">
        <v>55.68</v>
      </c>
      <c r="K134" s="52">
        <v>52</v>
      </c>
      <c r="L134" s="51"/>
    </row>
    <row r="135" spans="1:12" ht="14.4" x14ac:dyDescent="0.3">
      <c r="A135" s="25"/>
      <c r="B135" s="16"/>
      <c r="C135" s="11"/>
      <c r="D135" s="7" t="s">
        <v>21</v>
      </c>
      <c r="E135" s="60" t="s">
        <v>67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32</v>
      </c>
      <c r="E136" s="60" t="s">
        <v>58</v>
      </c>
      <c r="F136" s="51">
        <v>30</v>
      </c>
      <c r="G136" s="51">
        <v>1.98</v>
      </c>
      <c r="H136" s="51">
        <v>0.36</v>
      </c>
      <c r="I136" s="51">
        <v>11.88</v>
      </c>
      <c r="J136" s="51">
        <v>59.4</v>
      </c>
      <c r="K136" s="52"/>
      <c r="L136" s="51"/>
    </row>
    <row r="137" spans="1:12" ht="14.4" x14ac:dyDescent="0.3">
      <c r="A137" s="25"/>
      <c r="B137" s="16"/>
      <c r="C137" s="11"/>
      <c r="D137" s="69" t="s">
        <v>68</v>
      </c>
      <c r="E137" s="50" t="s">
        <v>48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553</v>
      </c>
      <c r="G139" s="21">
        <f t="shared" ref="G139" si="67">SUM(G132:G138)</f>
        <v>18.759999999999998</v>
      </c>
      <c r="H139" s="21">
        <f t="shared" ref="H139" si="68">SUM(H132:H138)</f>
        <v>20.669999999999998</v>
      </c>
      <c r="I139" s="21">
        <f t="shared" ref="I139" si="69">SUM(I132:I138)</f>
        <v>82.24</v>
      </c>
      <c r="J139" s="21">
        <f t="shared" ref="J139" si="70">SUM(J132:J138)</f>
        <v>607.58000000000004</v>
      </c>
      <c r="K139" s="27"/>
      <c r="L139" s="21">
        <f t="shared" ref="L139:L181" si="7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" si="75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4">SUM(G159:G164)</f>
        <v>0</v>
      </c>
      <c r="H165" s="21">
        <f t="shared" ref="H165" si="85">SUM(H159:H164)</f>
        <v>0</v>
      </c>
      <c r="I165" s="21">
        <f t="shared" ref="I165" si="86">SUM(I159:I164)</f>
        <v>0</v>
      </c>
      <c r="J165" s="21">
        <f t="shared" ref="J165" si="87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8">SUM(G166:G171)</f>
        <v>0</v>
      </c>
      <c r="H172" s="21">
        <f t="shared" ref="H172" si="89">SUM(H166:H171)</f>
        <v>0</v>
      </c>
      <c r="I172" s="21">
        <f t="shared" ref="I172" si="90">SUM(I166:I171)</f>
        <v>0</v>
      </c>
      <c r="J172" s="21">
        <f t="shared" ref="J172" si="91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553</v>
      </c>
      <c r="G173" s="34">
        <f t="shared" ref="G173" si="92">G139+G143+G153+G158+G165+G172</f>
        <v>18.759999999999998</v>
      </c>
      <c r="H173" s="34">
        <f t="shared" ref="H173" si="93">H139+H143+H153+H158+H165+H172</f>
        <v>20.669999999999998</v>
      </c>
      <c r="I173" s="34">
        <f t="shared" ref="I173" si="94">I139+I143+I153+I158+I165+I172</f>
        <v>82.24</v>
      </c>
      <c r="J173" s="34">
        <f t="shared" ref="J173" si="95">J139+J143+J153+J158+J165+J172</f>
        <v>607.58000000000004</v>
      </c>
      <c r="K173" s="35"/>
      <c r="L173" s="34">
        <f t="shared" ref="L173" si="96">L139+L143+L153+L158+L165+L172</f>
        <v>66.760000000000005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64" t="s">
        <v>70</v>
      </c>
      <c r="F174" s="48">
        <v>155</v>
      </c>
      <c r="G174" s="48">
        <v>8.7899999999999991</v>
      </c>
      <c r="H174" s="48">
        <v>11.2</v>
      </c>
      <c r="I174" s="67" t="s">
        <v>69</v>
      </c>
      <c r="J174" s="48">
        <v>295.64999999999998</v>
      </c>
      <c r="K174" s="49">
        <v>390</v>
      </c>
      <c r="L174" s="67" t="s">
        <v>64</v>
      </c>
    </row>
    <row r="175" spans="1:12" ht="14.4" x14ac:dyDescent="0.3">
      <c r="A175" s="25"/>
      <c r="B175" s="16"/>
      <c r="C175" s="11"/>
      <c r="D175" s="5"/>
      <c r="E175" s="60" t="s">
        <v>49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69" t="s">
        <v>21</v>
      </c>
      <c r="E176" s="60" t="s">
        <v>71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4.4" x14ac:dyDescent="0.3">
      <c r="A177" s="25"/>
      <c r="B177" s="16"/>
      <c r="C177" s="11"/>
      <c r="D177" s="69" t="s">
        <v>68</v>
      </c>
      <c r="E177" s="60" t="s">
        <v>48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4.4" x14ac:dyDescent="0.3">
      <c r="A178" s="25"/>
      <c r="B178" s="16"/>
      <c r="C178" s="11"/>
      <c r="D178" s="7" t="s">
        <v>32</v>
      </c>
      <c r="E178" s="60" t="s">
        <v>58</v>
      </c>
      <c r="F178" s="51">
        <v>30</v>
      </c>
      <c r="G178" s="51">
        <v>1.98</v>
      </c>
      <c r="H178" s="51">
        <v>0.36</v>
      </c>
      <c r="I178" s="68">
        <v>11.88</v>
      </c>
      <c r="J178" s="51">
        <v>59.4</v>
      </c>
      <c r="K178" s="52"/>
      <c r="L178" s="51"/>
    </row>
    <row r="179" spans="1:12" ht="14.4" x14ac:dyDescent="0.3">
      <c r="A179" s="25"/>
      <c r="B179" s="16"/>
      <c r="C179" s="11"/>
      <c r="D179" s="69" t="s">
        <v>23</v>
      </c>
      <c r="E179" s="60" t="s">
        <v>62</v>
      </c>
      <c r="F179" s="51">
        <v>100</v>
      </c>
      <c r="G179" s="51">
        <v>0.4</v>
      </c>
      <c r="H179" s="51">
        <v>0.4</v>
      </c>
      <c r="I179" s="51">
        <v>9.8000000000000007</v>
      </c>
      <c r="J179" s="51">
        <v>47</v>
      </c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525</v>
      </c>
      <c r="G181" s="21">
        <f t="shared" ref="G181" si="97">SUM(G174:G180)</f>
        <v>20.189999999999998</v>
      </c>
      <c r="H181" s="21">
        <f t="shared" ref="H181" si="98">SUM(H174:H180)</f>
        <v>18.829999999999998</v>
      </c>
      <c r="I181" s="21">
        <f t="shared" ref="I181" si="99">SUM(I174:I180)</f>
        <v>49.930000000000007</v>
      </c>
      <c r="J181" s="21">
        <f t="shared" ref="J181" si="100">SUM(J174:J180)</f>
        <v>612.9</v>
      </c>
      <c r="K181" s="27"/>
      <c r="L181" s="21">
        <f t="shared" si="7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1">SUM(G182:G184)</f>
        <v>0</v>
      </c>
      <c r="H185" s="21">
        <f t="shared" ref="H185" si="102">SUM(H182:H184)</f>
        <v>0</v>
      </c>
      <c r="I185" s="21">
        <f t="shared" ref="I185" si="103">SUM(I182:I184)</f>
        <v>0</v>
      </c>
      <c r="J185" s="21">
        <f t="shared" ref="J185" si="104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5">SUM(G186:G194)</f>
        <v>0</v>
      </c>
      <c r="H195" s="21">
        <f t="shared" ref="H195" si="106">SUM(H186:H194)</f>
        <v>0</v>
      </c>
      <c r="I195" s="21">
        <f t="shared" ref="I195" si="107">SUM(I186:I194)</f>
        <v>0</v>
      </c>
      <c r="J195" s="21">
        <f t="shared" ref="J195" si="108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9">SUM(G196:G199)</f>
        <v>0</v>
      </c>
      <c r="H200" s="21">
        <f t="shared" ref="H200" si="110">SUM(H196:H199)</f>
        <v>0</v>
      </c>
      <c r="I200" s="21">
        <f t="shared" ref="I200" si="111">SUM(I196:I199)</f>
        <v>0</v>
      </c>
      <c r="J200" s="21">
        <f t="shared" ref="J200" si="112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" si="116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" si="120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525</v>
      </c>
      <c r="G215" s="34">
        <f t="shared" ref="G215" si="121">G181+G185+G195+G200+G207+G214</f>
        <v>20.189999999999998</v>
      </c>
      <c r="H215" s="34">
        <f t="shared" ref="H215" si="122">H181+H185+H195+H200+H207+H214</f>
        <v>18.829999999999998</v>
      </c>
      <c r="I215" s="34">
        <f t="shared" ref="I215" si="123">I181+I185+I195+I200+I207+I214</f>
        <v>49.930000000000007</v>
      </c>
      <c r="J215" s="34">
        <f t="shared" ref="J215" si="124">J181+J185+J195+J200+J207+J214</f>
        <v>612.9</v>
      </c>
      <c r="K215" s="35"/>
      <c r="L215" s="34">
        <f t="shared" ref="L215" si="12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64" t="s">
        <v>72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4.4" x14ac:dyDescent="0.3">
      <c r="A217" s="25"/>
      <c r="B217" s="16"/>
      <c r="C217" s="11"/>
      <c r="D217" s="5" t="s">
        <v>20</v>
      </c>
      <c r="E217" s="60" t="s">
        <v>73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69" t="s">
        <v>26</v>
      </c>
      <c r="E218" s="60" t="s">
        <v>74</v>
      </c>
      <c r="F218" s="51">
        <v>60</v>
      </c>
      <c r="G218" s="51">
        <v>1.02</v>
      </c>
      <c r="H218" s="51">
        <v>3</v>
      </c>
      <c r="I218" s="68">
        <v>5.07</v>
      </c>
      <c r="J218" s="51">
        <v>51.42</v>
      </c>
      <c r="K218" s="52">
        <v>47</v>
      </c>
      <c r="L218" s="51"/>
    </row>
    <row r="219" spans="1:12" ht="14.4" x14ac:dyDescent="0.3">
      <c r="A219" s="25"/>
      <c r="B219" s="16"/>
      <c r="C219" s="11"/>
      <c r="D219" s="7" t="s">
        <v>21</v>
      </c>
      <c r="E219" s="60" t="s">
        <v>75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32</v>
      </c>
      <c r="E220" s="60" t="s">
        <v>58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533</v>
      </c>
      <c r="G223" s="21">
        <f t="shared" ref="G223" si="126">SUM(G216:G222)</f>
        <v>19.91</v>
      </c>
      <c r="H223" s="21">
        <f t="shared" ref="H223" si="127">SUM(H216:H222)</f>
        <v>20.58</v>
      </c>
      <c r="I223" s="21">
        <f t="shared" ref="I223" si="128">SUM(I216:I222)</f>
        <v>80.47</v>
      </c>
      <c r="J223" s="21">
        <f t="shared" ref="J223" si="129">SUM(J216:J222)</f>
        <v>568.79</v>
      </c>
      <c r="K223" s="27"/>
      <c r="L223" s="21">
        <f t="shared" ref="L223:L265" si="13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1">SUM(G224:G226)</f>
        <v>0</v>
      </c>
      <c r="H227" s="21">
        <f t="shared" ref="H227" si="132">SUM(H224:H226)</f>
        <v>0</v>
      </c>
      <c r="I227" s="21">
        <f t="shared" ref="I227" si="133">SUM(I224:I226)</f>
        <v>0</v>
      </c>
      <c r="J227" s="21">
        <f t="shared" ref="J227" si="134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5">SUM(G228:G236)</f>
        <v>0</v>
      </c>
      <c r="H237" s="21">
        <f t="shared" ref="H237" si="136">SUM(H228:H236)</f>
        <v>0</v>
      </c>
      <c r="I237" s="21">
        <f t="shared" ref="I237" si="137">SUM(I228:I236)</f>
        <v>0</v>
      </c>
      <c r="J237" s="21">
        <f t="shared" ref="J237" si="138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9">SUM(G238:G241)</f>
        <v>0</v>
      </c>
      <c r="H242" s="21">
        <f t="shared" ref="H242" si="140">SUM(H238:H241)</f>
        <v>0</v>
      </c>
      <c r="I242" s="21">
        <f t="shared" ref="I242" si="141">SUM(I238:I241)</f>
        <v>0</v>
      </c>
      <c r="J242" s="21">
        <f t="shared" ref="J242" si="142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3">SUM(G243:G248)</f>
        <v>0</v>
      </c>
      <c r="H249" s="21">
        <f t="shared" ref="H249" si="144">SUM(H243:H248)</f>
        <v>0</v>
      </c>
      <c r="I249" s="21">
        <f t="shared" ref="I249" si="145">SUM(I243:I248)</f>
        <v>0</v>
      </c>
      <c r="J249" s="21">
        <f t="shared" ref="J249" si="146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7">SUM(G250:G255)</f>
        <v>0</v>
      </c>
      <c r="H256" s="21">
        <f t="shared" ref="H256" si="148">SUM(H250:H255)</f>
        <v>0</v>
      </c>
      <c r="I256" s="21">
        <f t="shared" ref="I256" si="149">SUM(I250:I255)</f>
        <v>0</v>
      </c>
      <c r="J256" s="21">
        <f t="shared" ref="J256" si="150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533</v>
      </c>
      <c r="G257" s="34">
        <f t="shared" ref="G257" si="151">G223+G227+G237+G242+G249+G256</f>
        <v>19.91</v>
      </c>
      <c r="H257" s="34">
        <f t="shared" ref="H257" si="152">H223+H227+H237+H242+H249+H256</f>
        <v>20.58</v>
      </c>
      <c r="I257" s="34">
        <f t="shared" ref="I257" si="153">I223+I227+I237+I242+I249+I256</f>
        <v>80.47</v>
      </c>
      <c r="J257" s="34">
        <f t="shared" ref="J257" si="154">J223+J227+J237+J242+J249+J256</f>
        <v>568.79</v>
      </c>
      <c r="K257" s="35"/>
      <c r="L257" s="34">
        <f t="shared" ref="L257" si="155">L223+L227+L237+L242+L249+L256</f>
        <v>66.760000000000005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6">SUM(G258:G264)</f>
        <v>0</v>
      </c>
      <c r="H265" s="21">
        <f t="shared" ref="H265" si="157">SUM(H258:H264)</f>
        <v>0</v>
      </c>
      <c r="I265" s="21">
        <f t="shared" ref="I265" si="158">SUM(I258:I264)</f>
        <v>0</v>
      </c>
      <c r="J265" s="21">
        <f t="shared" ref="J265" si="159">SUM(J258:J264)</f>
        <v>0</v>
      </c>
      <c r="K265" s="27"/>
      <c r="L265" s="21">
        <f t="shared" si="13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0">SUM(G266:G268)</f>
        <v>0</v>
      </c>
      <c r="H269" s="21">
        <f t="shared" ref="H269" si="161">SUM(H266:H268)</f>
        <v>0</v>
      </c>
      <c r="I269" s="21">
        <f t="shared" ref="I269" si="162">SUM(I266:I268)</f>
        <v>0</v>
      </c>
      <c r="J269" s="21">
        <f t="shared" ref="J269" si="163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4">SUM(G270:G278)</f>
        <v>0</v>
      </c>
      <c r="H279" s="21">
        <f t="shared" ref="H279" si="165">SUM(H270:H278)</f>
        <v>0</v>
      </c>
      <c r="I279" s="21">
        <f t="shared" ref="I279" si="166">SUM(I270:I278)</f>
        <v>0</v>
      </c>
      <c r="J279" s="21">
        <f t="shared" ref="J279" si="167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8">SUM(G280:G283)</f>
        <v>0</v>
      </c>
      <c r="H284" s="21">
        <f t="shared" ref="H284" si="169">SUM(H280:H283)</f>
        <v>0</v>
      </c>
      <c r="I284" s="21">
        <f t="shared" ref="I284" si="170">SUM(I280:I283)</f>
        <v>0</v>
      </c>
      <c r="J284" s="21">
        <f t="shared" ref="J284" si="171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" si="175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" si="179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180">G265+G269+G279+G284+G291+G298</f>
        <v>0</v>
      </c>
      <c r="H299" s="34">
        <f t="shared" ref="H299" si="181">H265+H269+H279+H284+H291+H298</f>
        <v>0</v>
      </c>
      <c r="I299" s="34">
        <f t="shared" ref="I299" si="182">I265+I269+I279+I284+I291+I298</f>
        <v>0</v>
      </c>
      <c r="J299" s="34">
        <f t="shared" ref="J299" si="183">J265+J269+J279+J284+J291+J298</f>
        <v>0</v>
      </c>
      <c r="K299" s="35"/>
      <c r="L299" s="34">
        <f t="shared" ref="L299" si="18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64" t="s">
        <v>76</v>
      </c>
      <c r="F300" s="48">
        <v>183</v>
      </c>
      <c r="G300" s="70">
        <v>4.09</v>
      </c>
      <c r="H300" s="48">
        <v>5.08</v>
      </c>
      <c r="I300" s="67" t="s">
        <v>77</v>
      </c>
      <c r="J300" s="48">
        <v>216.9</v>
      </c>
      <c r="K300" s="49"/>
      <c r="L300" s="67" t="s">
        <v>64</v>
      </c>
    </row>
    <row r="301" spans="1:12" ht="14.4" x14ac:dyDescent="0.3">
      <c r="A301" s="25"/>
      <c r="B301" s="16"/>
      <c r="C301" s="11"/>
      <c r="D301" s="5" t="s">
        <v>20</v>
      </c>
      <c r="E301" s="60" t="s">
        <v>53</v>
      </c>
      <c r="F301" s="51">
        <v>90</v>
      </c>
      <c r="G301" s="51">
        <v>10.199999999999999</v>
      </c>
      <c r="H301" s="51">
        <v>12.93</v>
      </c>
      <c r="I301" s="51">
        <v>13.79</v>
      </c>
      <c r="J301" s="51">
        <v>198</v>
      </c>
      <c r="K301" s="52">
        <v>280</v>
      </c>
      <c r="L301" s="51"/>
    </row>
    <row r="302" spans="1:12" ht="14.4" x14ac:dyDescent="0.3">
      <c r="A302" s="25"/>
      <c r="B302" s="16"/>
      <c r="C302" s="11"/>
      <c r="D302" s="69" t="s">
        <v>21</v>
      </c>
      <c r="E302" s="60" t="s">
        <v>78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176</v>
      </c>
      <c r="L302" s="51"/>
    </row>
    <row r="303" spans="1:12" ht="14.4" x14ac:dyDescent="0.3">
      <c r="A303" s="25"/>
      <c r="B303" s="16"/>
      <c r="C303" s="11"/>
      <c r="D303" s="69" t="s">
        <v>68</v>
      </c>
      <c r="E303" s="60" t="s">
        <v>48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32</v>
      </c>
      <c r="E304" s="60" t="s">
        <v>58</v>
      </c>
      <c r="F304" s="51">
        <v>30</v>
      </c>
      <c r="G304" s="51">
        <v>1.98</v>
      </c>
      <c r="H304" s="51">
        <v>0.36</v>
      </c>
      <c r="I304" s="51">
        <v>11.68</v>
      </c>
      <c r="J304" s="51">
        <v>59.4</v>
      </c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528</v>
      </c>
      <c r="G307" s="21">
        <f t="shared" ref="G307" si="185">SUM(G300:G306)</f>
        <v>18.41</v>
      </c>
      <c r="H307" s="21">
        <f t="shared" ref="H307" si="186">SUM(H300:H306)</f>
        <v>18.659999999999997</v>
      </c>
      <c r="I307" s="21">
        <f t="shared" ref="I307" si="187">SUM(I300:I306)</f>
        <v>50.199999999999996</v>
      </c>
      <c r="J307" s="21">
        <f t="shared" ref="J307" si="188">SUM(J300:J306)</f>
        <v>587.24999999999989</v>
      </c>
      <c r="K307" s="27"/>
      <c r="L307" s="21">
        <f t="shared" ref="L307:L349" si="18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90">SUM(G308:G310)</f>
        <v>0</v>
      </c>
      <c r="H311" s="21">
        <f t="shared" ref="H311" si="191">SUM(H308:H310)</f>
        <v>0</v>
      </c>
      <c r="I311" s="21">
        <f t="shared" ref="I311" si="192">SUM(I308:I310)</f>
        <v>0</v>
      </c>
      <c r="J311" s="21">
        <f t="shared" ref="J311" si="193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94">SUM(G312:G320)</f>
        <v>0</v>
      </c>
      <c r="H321" s="21">
        <f t="shared" ref="H321" si="195">SUM(H312:H320)</f>
        <v>0</v>
      </c>
      <c r="I321" s="21">
        <f t="shared" ref="I321" si="196">SUM(I312:I320)</f>
        <v>0</v>
      </c>
      <c r="J321" s="21">
        <f t="shared" ref="J321" si="197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8">SUM(G322:G325)</f>
        <v>0</v>
      </c>
      <c r="H326" s="21">
        <f t="shared" ref="H326" si="199">SUM(H322:H325)</f>
        <v>0</v>
      </c>
      <c r="I326" s="21">
        <f t="shared" ref="I326" si="200">SUM(I322:I325)</f>
        <v>0</v>
      </c>
      <c r="J326" s="21">
        <f t="shared" ref="J326" si="201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02">SUM(G327:G332)</f>
        <v>0</v>
      </c>
      <c r="H333" s="21">
        <f t="shared" ref="H333" si="203">SUM(H327:H332)</f>
        <v>0</v>
      </c>
      <c r="I333" s="21">
        <f t="shared" ref="I333" si="204">SUM(I327:I332)</f>
        <v>0</v>
      </c>
      <c r="J333" s="21">
        <f t="shared" ref="J333" si="205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6">SUM(G334:G339)</f>
        <v>0</v>
      </c>
      <c r="H340" s="21">
        <f t="shared" ref="H340" si="207">SUM(H334:H339)</f>
        <v>0</v>
      </c>
      <c r="I340" s="21">
        <f t="shared" ref="I340" si="208">SUM(I334:I339)</f>
        <v>0</v>
      </c>
      <c r="J340" s="21">
        <f t="shared" ref="J340" si="209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528</v>
      </c>
      <c r="G341" s="34">
        <f t="shared" ref="G341" si="210">G307+G311+G321+G326+G333+G340</f>
        <v>18.41</v>
      </c>
      <c r="H341" s="34">
        <f t="shared" ref="H341" si="211">H307+H311+H321+H326+H333+H340</f>
        <v>18.659999999999997</v>
      </c>
      <c r="I341" s="34">
        <f t="shared" ref="I341" si="212">I307+I311+I321+I326+I333+I340</f>
        <v>50.199999999999996</v>
      </c>
      <c r="J341" s="34">
        <f t="shared" ref="J341" si="213">J307+J311+J321+J326+J333+J340</f>
        <v>587.24999999999989</v>
      </c>
      <c r="K341" s="35"/>
      <c r="L341" s="34">
        <f t="shared" ref="L341" si="214">L307+L311+L321+L326+L333+L340</f>
        <v>0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20</v>
      </c>
      <c r="E342" s="64" t="s">
        <v>79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71" t="s">
        <v>21</v>
      </c>
      <c r="E343" s="60" t="s">
        <v>51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69" t="s">
        <v>68</v>
      </c>
      <c r="E344" s="60" t="s">
        <v>48</v>
      </c>
      <c r="F344" s="51">
        <v>25</v>
      </c>
      <c r="G344" s="51">
        <v>1.9</v>
      </c>
      <c r="H344" s="51">
        <v>0.2</v>
      </c>
      <c r="I344" s="51">
        <v>12.3</v>
      </c>
      <c r="J344" s="63" t="s">
        <v>80</v>
      </c>
      <c r="K344" s="52"/>
      <c r="L344" s="51"/>
    </row>
    <row r="345" spans="1:12" ht="14.4" x14ac:dyDescent="0.3">
      <c r="A345" s="15"/>
      <c r="B345" s="16"/>
      <c r="C345" s="11"/>
      <c r="D345" s="7" t="s">
        <v>32</v>
      </c>
      <c r="E345" s="60" t="s">
        <v>58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4.4" x14ac:dyDescent="0.3">
      <c r="A346" s="15"/>
      <c r="B346" s="16"/>
      <c r="C346" s="11"/>
      <c r="D346" s="69" t="s">
        <v>23</v>
      </c>
      <c r="E346" s="60" t="s">
        <v>62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545</v>
      </c>
      <c r="G349" s="21">
        <f t="shared" ref="G349" si="215">SUM(G342:G348)</f>
        <v>19.639999999999997</v>
      </c>
      <c r="H349" s="21">
        <f t="shared" ref="H349" si="216">SUM(H342:H348)</f>
        <v>20.409999999999997</v>
      </c>
      <c r="I349" s="21">
        <f t="shared" ref="I349" si="217">SUM(I342:I348)</f>
        <v>79.78</v>
      </c>
      <c r="J349" s="21">
        <f t="shared" ref="J349" si="218">SUM(J342:J348)</f>
        <v>535.02</v>
      </c>
      <c r="K349" s="27"/>
      <c r="L349" s="21">
        <f t="shared" si="18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9">SUM(G350:G352)</f>
        <v>0</v>
      </c>
      <c r="H353" s="21">
        <f t="shared" ref="H353" si="220">SUM(H350:H352)</f>
        <v>0</v>
      </c>
      <c r="I353" s="21">
        <f t="shared" ref="I353" si="221">SUM(I350:I352)</f>
        <v>0</v>
      </c>
      <c r="J353" s="21">
        <f t="shared" ref="J353" si="222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23">SUM(G354:G362)</f>
        <v>0</v>
      </c>
      <c r="H363" s="21">
        <f t="shared" ref="H363" si="224">SUM(H354:H362)</f>
        <v>0</v>
      </c>
      <c r="I363" s="21">
        <f t="shared" ref="I363" si="225">SUM(I354:I362)</f>
        <v>0</v>
      </c>
      <c r="J363" s="21">
        <f t="shared" ref="J363" si="226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7">SUM(G364:G367)</f>
        <v>0</v>
      </c>
      <c r="H368" s="21">
        <f t="shared" ref="H368" si="228">SUM(H364:H367)</f>
        <v>0</v>
      </c>
      <c r="I368" s="21">
        <f t="shared" ref="I368" si="229">SUM(I364:I367)</f>
        <v>0</v>
      </c>
      <c r="J368" s="21">
        <f t="shared" ref="J368" si="230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31">SUM(G369:G374)</f>
        <v>0</v>
      </c>
      <c r="H375" s="21">
        <f t="shared" ref="H375" si="232">SUM(H369:H374)</f>
        <v>0</v>
      </c>
      <c r="I375" s="21">
        <f t="shared" ref="I375" si="233">SUM(I369:I374)</f>
        <v>0</v>
      </c>
      <c r="J375" s="21">
        <f t="shared" ref="J375" si="234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35">SUM(G376:G381)</f>
        <v>0</v>
      </c>
      <c r="H382" s="21">
        <f t="shared" ref="H382" si="236">SUM(H376:H381)</f>
        <v>0</v>
      </c>
      <c r="I382" s="21">
        <f t="shared" ref="I382" si="237">SUM(I376:I381)</f>
        <v>0</v>
      </c>
      <c r="J382" s="21">
        <f t="shared" ref="J382" si="238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545</v>
      </c>
      <c r="G383" s="34">
        <f t="shared" ref="G383" si="239">G349+G353+G363+G368+G375+G382</f>
        <v>19.639999999999997</v>
      </c>
      <c r="H383" s="34">
        <f t="shared" ref="H383" si="240">H349+H353+H363+H368+H375+H382</f>
        <v>20.409999999999997</v>
      </c>
      <c r="I383" s="34">
        <f t="shared" ref="I383" si="241">I349+I353+I363+I368+I375+I382</f>
        <v>79.78</v>
      </c>
      <c r="J383" s="34">
        <f t="shared" ref="J383" si="242">J349+J353+J363+J368+J375+J382</f>
        <v>535.02</v>
      </c>
      <c r="K383" s="35"/>
      <c r="L383" s="34">
        <f t="shared" ref="L383" si="243">L349+L353+L363+L368+L375+L382</f>
        <v>66.760000000000005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20</v>
      </c>
      <c r="E384" s="64" t="s">
        <v>65</v>
      </c>
      <c r="F384" s="48">
        <v>150</v>
      </c>
      <c r="G384" s="48">
        <v>3.09</v>
      </c>
      <c r="H384" s="48">
        <v>6.98</v>
      </c>
      <c r="I384" s="48">
        <v>20.48</v>
      </c>
      <c r="J384" s="48">
        <v>170</v>
      </c>
      <c r="K384" s="49">
        <v>312</v>
      </c>
      <c r="L384" s="48">
        <v>66.760000000000005</v>
      </c>
    </row>
    <row r="385" spans="1:12" ht="14.4" x14ac:dyDescent="0.3">
      <c r="A385" s="25"/>
      <c r="B385" s="16"/>
      <c r="C385" s="11"/>
      <c r="D385" s="5" t="s">
        <v>20</v>
      </c>
      <c r="E385" s="60" t="s">
        <v>81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4.4" x14ac:dyDescent="0.3">
      <c r="A386" s="25"/>
      <c r="B386" s="16"/>
      <c r="C386" s="11"/>
      <c r="D386" s="69" t="s">
        <v>57</v>
      </c>
      <c r="E386" s="60" t="s">
        <v>82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4.4" x14ac:dyDescent="0.3">
      <c r="A387" s="25"/>
      <c r="B387" s="16"/>
      <c r="C387" s="11"/>
      <c r="D387" s="7" t="s">
        <v>21</v>
      </c>
      <c r="E387" s="60" t="s">
        <v>83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4.4" x14ac:dyDescent="0.3">
      <c r="A388" s="25"/>
      <c r="B388" s="16"/>
      <c r="C388" s="11"/>
      <c r="D388" s="69" t="s">
        <v>68</v>
      </c>
      <c r="E388" s="60" t="s">
        <v>48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535</v>
      </c>
      <c r="G391" s="21">
        <f t="shared" ref="G391" si="244">SUM(G384:G390)</f>
        <v>15.99</v>
      </c>
      <c r="H391" s="21">
        <f t="shared" ref="H391" si="245">SUM(H384:H390)</f>
        <v>15.13</v>
      </c>
      <c r="I391" s="21">
        <f t="shared" ref="I391" si="246">SUM(I384:I390)</f>
        <v>64.11</v>
      </c>
      <c r="J391" s="21">
        <f t="shared" ref="J391" si="247">SUM(J384:J390)</f>
        <v>469.4</v>
      </c>
      <c r="K391" s="27"/>
      <c r="L391" s="21">
        <f t="shared" ref="L391:L433" si="24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9">SUM(G392:G394)</f>
        <v>0</v>
      </c>
      <c r="H395" s="21">
        <f t="shared" ref="H395" si="250">SUM(H392:H394)</f>
        <v>0</v>
      </c>
      <c r="I395" s="21">
        <f t="shared" ref="I395" si="251">SUM(I392:I394)</f>
        <v>0</v>
      </c>
      <c r="J395" s="21">
        <f t="shared" ref="J395" si="252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53">SUM(G396:G404)</f>
        <v>0</v>
      </c>
      <c r="H405" s="21">
        <f t="shared" ref="H405" si="254">SUM(H396:H404)</f>
        <v>0</v>
      </c>
      <c r="I405" s="21">
        <f t="shared" ref="I405" si="255">SUM(I396:I404)</f>
        <v>0</v>
      </c>
      <c r="J405" s="21">
        <f t="shared" ref="J405" si="256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7">SUM(G406:G409)</f>
        <v>0</v>
      </c>
      <c r="H410" s="21">
        <f t="shared" ref="H410" si="258">SUM(H406:H409)</f>
        <v>0</v>
      </c>
      <c r="I410" s="21">
        <f t="shared" ref="I410" si="259">SUM(I406:I409)</f>
        <v>0</v>
      </c>
      <c r="J410" s="21">
        <f t="shared" ref="J410" si="260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61">SUM(G411:G416)</f>
        <v>0</v>
      </c>
      <c r="H417" s="21">
        <f t="shared" ref="H417" si="262">SUM(H411:H416)</f>
        <v>0</v>
      </c>
      <c r="I417" s="21">
        <f t="shared" ref="I417" si="263">SUM(I411:I416)</f>
        <v>0</v>
      </c>
      <c r="J417" s="21">
        <f t="shared" ref="J417" si="264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65">SUM(G418:G423)</f>
        <v>0</v>
      </c>
      <c r="H424" s="21">
        <f t="shared" ref="H424" si="266">SUM(H418:H423)</f>
        <v>0</v>
      </c>
      <c r="I424" s="21">
        <f t="shared" ref="I424" si="267">SUM(I418:I423)</f>
        <v>0</v>
      </c>
      <c r="J424" s="21">
        <f t="shared" ref="J424" si="268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535</v>
      </c>
      <c r="G425" s="34">
        <f t="shared" ref="G425" si="269">G391+G395+G405+G410+G417+G424</f>
        <v>15.99</v>
      </c>
      <c r="H425" s="34">
        <f t="shared" ref="H425" si="270">H391+H395+H405+H410+H417+H424</f>
        <v>15.13</v>
      </c>
      <c r="I425" s="34">
        <f t="shared" ref="I425" si="271">I391+I395+I405+I410+I417+I424</f>
        <v>64.11</v>
      </c>
      <c r="J425" s="34">
        <f t="shared" ref="J425" si="272">J391+J395+J405+J410+J417+J424</f>
        <v>469.4</v>
      </c>
      <c r="K425" s="35"/>
      <c r="L425" s="34">
        <f t="shared" ref="L425" si="273">L391+L395+L405+L410+L417+L424</f>
        <v>66.760000000000005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64" t="s">
        <v>52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6.4" x14ac:dyDescent="0.3">
      <c r="A427" s="25"/>
      <c r="B427" s="16"/>
      <c r="C427" s="11"/>
      <c r="D427" s="5" t="s">
        <v>20</v>
      </c>
      <c r="E427" s="60" t="s">
        <v>84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/>
      <c r="L427" s="51"/>
    </row>
    <row r="428" spans="1:12" ht="14.4" x14ac:dyDescent="0.3">
      <c r="A428" s="25"/>
      <c r="B428" s="16"/>
      <c r="C428" s="11"/>
      <c r="D428" s="69" t="s">
        <v>21</v>
      </c>
      <c r="E428" s="60" t="s">
        <v>85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69" t="s">
        <v>68</v>
      </c>
      <c r="E429" s="60" t="s">
        <v>48</v>
      </c>
      <c r="F429" s="51">
        <v>30</v>
      </c>
      <c r="G429" s="51">
        <v>2.2799999999999998</v>
      </c>
      <c r="H429" s="51">
        <v>0.24</v>
      </c>
      <c r="I429" s="51">
        <v>14.75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513</v>
      </c>
      <c r="G433" s="21">
        <f t="shared" ref="G433" si="274">SUM(G426:G432)</f>
        <v>16.169999999999998</v>
      </c>
      <c r="H433" s="21">
        <f t="shared" ref="H433" si="275">SUM(H426:H432)</f>
        <v>16.569999999999997</v>
      </c>
      <c r="I433" s="21">
        <f t="shared" ref="I433" si="276">SUM(I426:I432)</f>
        <v>63.980000000000004</v>
      </c>
      <c r="J433" s="21">
        <f t="shared" ref="J433" si="277">SUM(J426:J432)</f>
        <v>489.04999999999995</v>
      </c>
      <c r="K433" s="27"/>
      <c r="L433" s="21">
        <f t="shared" si="24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8">SUM(G434:G436)</f>
        <v>0</v>
      </c>
      <c r="H437" s="21">
        <f t="shared" ref="H437" si="279">SUM(H434:H436)</f>
        <v>0</v>
      </c>
      <c r="I437" s="21">
        <f t="shared" ref="I437" si="280">SUM(I434:I436)</f>
        <v>0</v>
      </c>
      <c r="J437" s="21">
        <f t="shared" ref="J437" si="281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82">SUM(G438:G446)</f>
        <v>0</v>
      </c>
      <c r="H447" s="21">
        <f t="shared" ref="H447" si="283">SUM(H438:H446)</f>
        <v>0</v>
      </c>
      <c r="I447" s="21">
        <f t="shared" ref="I447" si="284">SUM(I438:I446)</f>
        <v>0</v>
      </c>
      <c r="J447" s="21">
        <f t="shared" ref="J447" si="285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6">SUM(G448:G451)</f>
        <v>0</v>
      </c>
      <c r="H452" s="21">
        <f t="shared" ref="H452" si="287">SUM(H448:H451)</f>
        <v>0</v>
      </c>
      <c r="I452" s="21">
        <f t="shared" ref="I452" si="288">SUM(I448:I451)</f>
        <v>0</v>
      </c>
      <c r="J452" s="21">
        <f t="shared" ref="J452" si="289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90">SUM(G453:G458)</f>
        <v>0</v>
      </c>
      <c r="H459" s="21">
        <f t="shared" ref="H459" si="291">SUM(H453:H458)</f>
        <v>0</v>
      </c>
      <c r="I459" s="21">
        <f t="shared" ref="I459" si="292">SUM(I453:I458)</f>
        <v>0</v>
      </c>
      <c r="J459" s="21">
        <f t="shared" ref="J459" si="293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94">SUM(G460:G465)</f>
        <v>0</v>
      </c>
      <c r="H466" s="21">
        <f t="shared" ref="H466" si="295">SUM(H460:H465)</f>
        <v>0</v>
      </c>
      <c r="I466" s="21">
        <f t="shared" ref="I466" si="296">SUM(I460:I465)</f>
        <v>0</v>
      </c>
      <c r="J466" s="21">
        <f t="shared" ref="J466" si="297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513</v>
      </c>
      <c r="G467" s="34">
        <f t="shared" ref="G467" si="298">G433+G437+G447+G452+G459+G466</f>
        <v>16.169999999999998</v>
      </c>
      <c r="H467" s="34">
        <f t="shared" ref="H467" si="299">H433+H437+H447+H452+H459+H466</f>
        <v>16.569999999999997</v>
      </c>
      <c r="I467" s="34">
        <f t="shared" ref="I467" si="300">I433+I437+I447+I452+I459+I466</f>
        <v>63.980000000000004</v>
      </c>
      <c r="J467" s="34">
        <f t="shared" ref="J467" si="301">J433+J437+J447+J452+J459+J466</f>
        <v>489.04999999999995</v>
      </c>
      <c r="K467" s="35"/>
      <c r="L467" s="34">
        <f t="shared" ref="L467" si="302">L433+L437+L447+L452+L459+L466</f>
        <v>66.760000000000005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64" t="s">
        <v>86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71" t="s">
        <v>21</v>
      </c>
      <c r="E469" s="60" t="s">
        <v>87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69" t="s">
        <v>68</v>
      </c>
      <c r="E470" s="60" t="s">
        <v>48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4.4" x14ac:dyDescent="0.3">
      <c r="A471" s="25"/>
      <c r="B471" s="16"/>
      <c r="C471" s="11"/>
      <c r="D471" s="69" t="s">
        <v>23</v>
      </c>
      <c r="E471" s="60" t="s">
        <v>62</v>
      </c>
      <c r="F471" s="51">
        <v>100</v>
      </c>
      <c r="G471" s="51">
        <v>0.4</v>
      </c>
      <c r="H471" s="51">
        <v>0.4</v>
      </c>
      <c r="I471" s="51">
        <v>9.8000000000000007</v>
      </c>
      <c r="J471" s="51">
        <v>47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530</v>
      </c>
      <c r="G475" s="21">
        <f t="shared" ref="G475" si="303">SUM(G468:G474)</f>
        <v>15.82</v>
      </c>
      <c r="H475" s="21">
        <f t="shared" ref="H475" si="304">SUM(H468:H474)</f>
        <v>16.409999999999997</v>
      </c>
      <c r="I475" s="21">
        <f t="shared" ref="I475" si="305">SUM(I468:I474)</f>
        <v>65.930000000000007</v>
      </c>
      <c r="J475" s="21">
        <f t="shared" ref="J475" si="306">SUM(J468:J474)</f>
        <v>481.8</v>
      </c>
      <c r="K475" s="27"/>
      <c r="L475" s="21">
        <f t="shared" ref="L475:L517" si="30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8">SUM(G476:G478)</f>
        <v>0</v>
      </c>
      <c r="H479" s="21">
        <f t="shared" ref="H479" si="309">SUM(H476:H478)</f>
        <v>0</v>
      </c>
      <c r="I479" s="21">
        <f t="shared" ref="I479" si="310">SUM(I476:I478)</f>
        <v>0</v>
      </c>
      <c r="J479" s="21">
        <f t="shared" ref="J479" si="311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6">SUM(G490:G493)</f>
        <v>0</v>
      </c>
      <c r="H494" s="21">
        <f t="shared" ref="H494" si="317">SUM(H490:H493)</f>
        <v>0</v>
      </c>
      <c r="I494" s="21">
        <f t="shared" ref="I494" si="318">SUM(I490:I493)</f>
        <v>0</v>
      </c>
      <c r="J494" s="21">
        <f t="shared" ref="J494" si="319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20">SUM(G495:G500)</f>
        <v>0</v>
      </c>
      <c r="H501" s="21">
        <f t="shared" ref="H501" si="321">SUM(H495:H500)</f>
        <v>0</v>
      </c>
      <c r="I501" s="21">
        <f t="shared" ref="I501" si="322">SUM(I495:I500)</f>
        <v>0</v>
      </c>
      <c r="J501" s="21">
        <f t="shared" ref="J501" si="323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24">SUM(G502:G507)</f>
        <v>0</v>
      </c>
      <c r="H508" s="21">
        <f t="shared" ref="H508" si="325">SUM(H502:H507)</f>
        <v>0</v>
      </c>
      <c r="I508" s="21">
        <f t="shared" ref="I508" si="326">SUM(I502:I507)</f>
        <v>0</v>
      </c>
      <c r="J508" s="21">
        <f t="shared" ref="J508" si="327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530</v>
      </c>
      <c r="G509" s="34">
        <f t="shared" ref="G509" si="328">G475+G479+G489+G494+G501+G508</f>
        <v>15.82</v>
      </c>
      <c r="H509" s="34">
        <f t="shared" ref="H509" si="329">H475+H479+H489+H494+H501+H508</f>
        <v>16.409999999999997</v>
      </c>
      <c r="I509" s="34">
        <f t="shared" ref="I509" si="330">I475+I479+I489+I494+I501+I508</f>
        <v>65.930000000000007</v>
      </c>
      <c r="J509" s="34">
        <f t="shared" ref="J509" si="331">J475+J479+J489+J494+J501+J508</f>
        <v>481.8</v>
      </c>
      <c r="K509" s="35"/>
      <c r="L509" s="34">
        <f t="shared" ref="L509" si="332">L475+L479+L489+L494+L501+L508</f>
        <v>66.760000000000005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64" t="s">
        <v>88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4.4" x14ac:dyDescent="0.3">
      <c r="A511" s="25"/>
      <c r="B511" s="16"/>
      <c r="C511" s="11"/>
      <c r="D511" s="5" t="s">
        <v>20</v>
      </c>
      <c r="E511" s="60" t="s">
        <v>89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4.4" x14ac:dyDescent="0.3">
      <c r="A512" s="25"/>
      <c r="B512" s="16"/>
      <c r="C512" s="11"/>
      <c r="D512" s="69" t="s">
        <v>26</v>
      </c>
      <c r="E512" s="60" t="s">
        <v>90</v>
      </c>
      <c r="F512" s="51">
        <v>60</v>
      </c>
      <c r="G512" s="51">
        <v>0.96</v>
      </c>
      <c r="H512" s="51">
        <v>2.11</v>
      </c>
      <c r="I512" s="51">
        <v>4.33</v>
      </c>
      <c r="J512" s="51">
        <v>40.5</v>
      </c>
      <c r="K512" s="52"/>
      <c r="L512" s="51"/>
    </row>
    <row r="513" spans="1:12" ht="14.4" x14ac:dyDescent="0.3">
      <c r="A513" s="25"/>
      <c r="B513" s="16"/>
      <c r="C513" s="11"/>
      <c r="D513" s="7" t="s">
        <v>21</v>
      </c>
      <c r="E513" s="50" t="s">
        <v>47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4.4" x14ac:dyDescent="0.3">
      <c r="A514" s="25"/>
      <c r="B514" s="16"/>
      <c r="C514" s="11"/>
      <c r="D514" s="69" t="s">
        <v>68</v>
      </c>
      <c r="E514" s="60" t="s">
        <v>48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33">SUM(G510:G516)</f>
        <v>20.040000000000003</v>
      </c>
      <c r="H517" s="21">
        <f t="shared" ref="H517" si="334">SUM(H510:H516)</f>
        <v>18.989999999999998</v>
      </c>
      <c r="I517" s="21">
        <f t="shared" ref="I517" si="335">SUM(I510:I516)</f>
        <v>82.15</v>
      </c>
      <c r="J517" s="21">
        <f t="shared" ref="J517" si="336">SUM(J510:J516)</f>
        <v>600.32000000000005</v>
      </c>
      <c r="K517" s="27"/>
      <c r="L517" s="21">
        <f t="shared" si="30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7">SUM(G518:G520)</f>
        <v>0</v>
      </c>
      <c r="H521" s="21">
        <f t="shared" ref="H521" si="338">SUM(H518:H520)</f>
        <v>0</v>
      </c>
      <c r="I521" s="21">
        <f t="shared" ref="I521" si="339">SUM(I518:I520)</f>
        <v>0</v>
      </c>
      <c r="J521" s="21">
        <f t="shared" ref="J521" si="340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41">SUM(G522:G530)</f>
        <v>0</v>
      </c>
      <c r="H531" s="21">
        <f t="shared" ref="H531" si="342">SUM(H522:H530)</f>
        <v>0</v>
      </c>
      <c r="I531" s="21">
        <f t="shared" ref="I531" si="343">SUM(I522:I530)</f>
        <v>0</v>
      </c>
      <c r="J531" s="21">
        <f t="shared" ref="J531" si="344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45">SUM(G532:G535)</f>
        <v>0</v>
      </c>
      <c r="H536" s="21">
        <f t="shared" ref="H536" si="346">SUM(H532:H535)</f>
        <v>0</v>
      </c>
      <c r="I536" s="21">
        <f t="shared" ref="I536" si="347">SUM(I532:I535)</f>
        <v>0</v>
      </c>
      <c r="J536" s="21">
        <f t="shared" ref="J536" si="348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9">SUM(G537:G542)</f>
        <v>0</v>
      </c>
      <c r="H543" s="21">
        <f t="shared" ref="H543" si="350">SUM(H537:H542)</f>
        <v>0</v>
      </c>
      <c r="I543" s="21">
        <f t="shared" ref="I543" si="351">SUM(I537:I542)</f>
        <v>0</v>
      </c>
      <c r="J543" s="21">
        <f t="shared" ref="J543" si="352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53">SUM(G544:G549)</f>
        <v>0</v>
      </c>
      <c r="H550" s="21">
        <f t="shared" ref="H550" si="354">SUM(H544:H549)</f>
        <v>0</v>
      </c>
      <c r="I550" s="21">
        <f t="shared" ref="I550" si="355">SUM(I544:I549)</f>
        <v>0</v>
      </c>
      <c r="J550" s="21">
        <f t="shared" ref="J550" si="356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533</v>
      </c>
      <c r="G551" s="34">
        <f t="shared" ref="G551" si="357">G517+G521+G531+G536+G543+G550</f>
        <v>20.040000000000003</v>
      </c>
      <c r="H551" s="34">
        <f t="shared" ref="H551" si="358">H517+H521+H531+H536+H543+H550</f>
        <v>18.989999999999998</v>
      </c>
      <c r="I551" s="34">
        <f t="shared" ref="I551" si="359">I517+I521+I531+I536+I543+I550</f>
        <v>82.15</v>
      </c>
      <c r="J551" s="34">
        <f t="shared" ref="J551" si="360">J517+J521+J531+J536+J543+J550</f>
        <v>600.32000000000005</v>
      </c>
      <c r="K551" s="35"/>
      <c r="L551" s="34">
        <f t="shared" ref="L551" si="361">L517+L521+L531+L536+L543+L550</f>
        <v>66.760000000000005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62">SUM(G552:G558)</f>
        <v>0</v>
      </c>
      <c r="H559" s="21">
        <f t="shared" ref="H559" si="363">SUM(H552:H558)</f>
        <v>0</v>
      </c>
      <c r="I559" s="21">
        <f t="shared" ref="I559" si="364">SUM(I552:I558)</f>
        <v>0</v>
      </c>
      <c r="J559" s="21">
        <f t="shared" ref="J559" si="365">SUM(J552:J558)</f>
        <v>0</v>
      </c>
      <c r="K559" s="27"/>
      <c r="L559" s="21">
        <f t="shared" ref="L559" si="36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7">SUM(G560:G562)</f>
        <v>0</v>
      </c>
      <c r="H563" s="21">
        <f t="shared" ref="H563" si="368">SUM(H560:H562)</f>
        <v>0</v>
      </c>
      <c r="I563" s="21">
        <f t="shared" ref="I563" si="369">SUM(I560:I562)</f>
        <v>0</v>
      </c>
      <c r="J563" s="21">
        <f t="shared" ref="J563" si="370">SUM(J560:J562)</f>
        <v>0</v>
      </c>
      <c r="K563" s="27"/>
      <c r="L563" s="21">
        <f t="shared" ref="L563" ca="1" si="37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72">SUM(G564:G572)</f>
        <v>0</v>
      </c>
      <c r="H573" s="21">
        <f t="shared" ref="H573" si="373">SUM(H564:H572)</f>
        <v>0</v>
      </c>
      <c r="I573" s="21">
        <f t="shared" ref="I573" si="374">SUM(I564:I572)</f>
        <v>0</v>
      </c>
      <c r="J573" s="21">
        <f t="shared" ref="J573" si="375">SUM(J564:J572)</f>
        <v>0</v>
      </c>
      <c r="K573" s="27"/>
      <c r="L573" s="21">
        <f t="shared" ref="L573" ca="1" si="37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7">SUM(G574:G577)</f>
        <v>0</v>
      </c>
      <c r="H578" s="21">
        <f t="shared" ref="H578" si="378">SUM(H574:H577)</f>
        <v>0</v>
      </c>
      <c r="I578" s="21">
        <f t="shared" ref="I578" si="379">SUM(I574:I577)</f>
        <v>0</v>
      </c>
      <c r="J578" s="21">
        <f t="shared" ref="J578" si="380">SUM(J574:J577)</f>
        <v>0</v>
      </c>
      <c r="K578" s="27"/>
      <c r="L578" s="21">
        <f t="shared" ref="L578" ca="1" si="38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82">SUM(G579:G584)</f>
        <v>0</v>
      </c>
      <c r="H585" s="21">
        <f t="shared" ref="H585" si="383">SUM(H579:H584)</f>
        <v>0</v>
      </c>
      <c r="I585" s="21">
        <f t="shared" ref="I585" si="384">SUM(I579:I584)</f>
        <v>0</v>
      </c>
      <c r="J585" s="21">
        <f t="shared" ref="J585" si="385">SUM(J579:J584)</f>
        <v>0</v>
      </c>
      <c r="K585" s="27"/>
      <c r="L585" s="21">
        <f t="shared" ref="L585" ca="1" si="38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7">SUM(G586:G591)</f>
        <v>0</v>
      </c>
      <c r="H592" s="21">
        <f t="shared" ref="H592" si="388">SUM(H586:H591)</f>
        <v>0</v>
      </c>
      <c r="I592" s="21">
        <f t="shared" ref="I592" si="389">SUM(I586:I591)</f>
        <v>0</v>
      </c>
      <c r="J592" s="21">
        <f t="shared" ref="J592" si="390">SUM(J586:J591)</f>
        <v>0</v>
      </c>
      <c r="K592" s="27"/>
      <c r="L592" s="21">
        <f t="shared" ref="L592" ca="1" si="39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392">G559+G563+G573+G578+G585+G592</f>
        <v>0</v>
      </c>
      <c r="H593" s="40">
        <f t="shared" ref="H593" si="393">H559+H563+H573+H578+H585+H592</f>
        <v>0</v>
      </c>
      <c r="I593" s="40">
        <f t="shared" ref="I593" si="394">I559+I563+I573+I578+I585+I592</f>
        <v>0</v>
      </c>
      <c r="J593" s="40">
        <f t="shared" ref="J593" si="39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</v>
      </c>
      <c r="G594" s="42">
        <f t="shared" ref="G594:L594" si="39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18.407499999999995</v>
      </c>
      <c r="H594" s="42">
        <f t="shared" si="396"/>
        <v>18.39833333333333</v>
      </c>
      <c r="I594" s="42">
        <f t="shared" si="396"/>
        <v>70.624166666666682</v>
      </c>
      <c r="J594" s="42">
        <f t="shared" si="396"/>
        <v>564.05999999999995</v>
      </c>
      <c r="K594" s="42"/>
      <c r="L594" s="42" t="e">
        <f t="shared" ca="1" si="39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2024-01-11T15:54:46Z</dcterms:modified>
</cp:coreProperties>
</file>