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577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47" i="1"/>
  <c r="J89" i="1"/>
  <c r="J59" i="1"/>
  <c r="J69" i="1"/>
  <c r="J74" i="1"/>
  <c r="J81" i="1"/>
  <c r="J88" i="1"/>
  <c r="J131" i="1"/>
  <c r="J101" i="1"/>
  <c r="J111" i="1"/>
  <c r="J116" i="1"/>
  <c r="J123" i="1"/>
  <c r="J130" i="1"/>
  <c r="J143" i="1"/>
  <c r="J153" i="1"/>
  <c r="J158" i="1"/>
  <c r="J165" i="1"/>
  <c r="J172" i="1"/>
  <c r="J215" i="1"/>
  <c r="J185" i="1"/>
  <c r="J195" i="1"/>
  <c r="J200" i="1"/>
  <c r="J207" i="1"/>
  <c r="J214" i="1"/>
  <c r="J257" i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41" i="1"/>
  <c r="J311" i="1"/>
  <c r="J321" i="1"/>
  <c r="J326" i="1"/>
  <c r="J333" i="1"/>
  <c r="J340" i="1"/>
  <c r="J383" i="1"/>
  <c r="J353" i="1"/>
  <c r="J363" i="1"/>
  <c r="J368" i="1"/>
  <c r="J375" i="1"/>
  <c r="J382" i="1"/>
  <c r="J425" i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47" i="1"/>
  <c r="I17" i="1"/>
  <c r="I27" i="1"/>
  <c r="I32" i="1"/>
  <c r="I39" i="1"/>
  <c r="I46" i="1"/>
  <c r="I89" i="1"/>
  <c r="I59" i="1"/>
  <c r="I69" i="1"/>
  <c r="I74" i="1"/>
  <c r="I81" i="1"/>
  <c r="I88" i="1"/>
  <c r="I131" i="1"/>
  <c r="I101" i="1"/>
  <c r="I111" i="1"/>
  <c r="I116" i="1"/>
  <c r="I123" i="1"/>
  <c r="I130" i="1"/>
  <c r="I143" i="1"/>
  <c r="I153" i="1"/>
  <c r="I158" i="1"/>
  <c r="I165" i="1"/>
  <c r="I172" i="1"/>
  <c r="I215" i="1"/>
  <c r="I185" i="1"/>
  <c r="I195" i="1"/>
  <c r="I200" i="1"/>
  <c r="I207" i="1"/>
  <c r="I214" i="1"/>
  <c r="I257" i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41" i="1"/>
  <c r="I311" i="1"/>
  <c r="I321" i="1"/>
  <c r="I326" i="1"/>
  <c r="I333" i="1"/>
  <c r="I340" i="1"/>
  <c r="I383" i="1"/>
  <c r="I353" i="1"/>
  <c r="I363" i="1"/>
  <c r="I368" i="1"/>
  <c r="I375" i="1"/>
  <c r="I382" i="1"/>
  <c r="I425" i="1"/>
  <c r="I395" i="1"/>
  <c r="I405" i="1"/>
  <c r="I410" i="1"/>
  <c r="I417" i="1"/>
  <c r="I424" i="1"/>
  <c r="I467" i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47" i="1"/>
  <c r="H17" i="1"/>
  <c r="H27" i="1"/>
  <c r="H32" i="1"/>
  <c r="H39" i="1"/>
  <c r="H46" i="1"/>
  <c r="H89" i="1"/>
  <c r="H59" i="1"/>
  <c r="H69" i="1"/>
  <c r="H74" i="1"/>
  <c r="H81" i="1"/>
  <c r="H88" i="1"/>
  <c r="H131" i="1"/>
  <c r="H101" i="1"/>
  <c r="H111" i="1"/>
  <c r="H116" i="1"/>
  <c r="H123" i="1"/>
  <c r="H130" i="1"/>
  <c r="H143" i="1"/>
  <c r="H153" i="1"/>
  <c r="H158" i="1"/>
  <c r="H165" i="1"/>
  <c r="H172" i="1"/>
  <c r="H215" i="1"/>
  <c r="H185" i="1"/>
  <c r="H195" i="1"/>
  <c r="H200" i="1"/>
  <c r="H207" i="1"/>
  <c r="H214" i="1"/>
  <c r="H257" i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41" i="1"/>
  <c r="H311" i="1"/>
  <c r="H321" i="1"/>
  <c r="H326" i="1"/>
  <c r="H333" i="1"/>
  <c r="H340" i="1"/>
  <c r="H383" i="1"/>
  <c r="H353" i="1"/>
  <c r="H363" i="1"/>
  <c r="H368" i="1"/>
  <c r="H375" i="1"/>
  <c r="H382" i="1"/>
  <c r="H425" i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47" i="1"/>
  <c r="G17" i="1"/>
  <c r="G27" i="1"/>
  <c r="G32" i="1"/>
  <c r="G39" i="1"/>
  <c r="G46" i="1"/>
  <c r="G89" i="1"/>
  <c r="G59" i="1"/>
  <c r="G69" i="1"/>
  <c r="G74" i="1"/>
  <c r="G81" i="1"/>
  <c r="G88" i="1"/>
  <c r="G131" i="1"/>
  <c r="G101" i="1"/>
  <c r="G111" i="1"/>
  <c r="G116" i="1"/>
  <c r="G123" i="1"/>
  <c r="G130" i="1"/>
  <c r="G143" i="1"/>
  <c r="G153" i="1"/>
  <c r="G158" i="1"/>
  <c r="G165" i="1"/>
  <c r="G172" i="1"/>
  <c r="G215" i="1"/>
  <c r="G185" i="1"/>
  <c r="G195" i="1"/>
  <c r="G200" i="1"/>
  <c r="G207" i="1"/>
  <c r="G214" i="1"/>
  <c r="G257" i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41" i="1"/>
  <c r="G311" i="1"/>
  <c r="G321" i="1"/>
  <c r="G326" i="1"/>
  <c r="G333" i="1"/>
  <c r="G340" i="1"/>
  <c r="G383" i="1"/>
  <c r="G353" i="1"/>
  <c r="G363" i="1"/>
  <c r="G368" i="1"/>
  <c r="G375" i="1"/>
  <c r="G382" i="1"/>
  <c r="G425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51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47" i="1"/>
  <c r="F17" i="1"/>
  <c r="F27" i="1"/>
  <c r="F32" i="1"/>
  <c r="F39" i="1"/>
  <c r="F46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53" i="1"/>
  <c r="F158" i="1"/>
  <c r="F165" i="1"/>
  <c r="F172" i="1"/>
  <c r="F215" i="1"/>
  <c r="F185" i="1"/>
  <c r="F195" i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11" i="1"/>
  <c r="F321" i="1"/>
  <c r="F326" i="1"/>
  <c r="F333" i="1"/>
  <c r="F340" i="1"/>
  <c r="F341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509" i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195" i="1"/>
  <c r="L200" i="1"/>
  <c r="L593" i="1"/>
  <c r="L563" i="1"/>
  <c r="L531" i="1"/>
  <c r="L536" i="1"/>
  <c r="L123" i="1"/>
  <c r="L592" i="1"/>
  <c r="L27" i="1"/>
  <c r="L32" i="1"/>
  <c r="L405" i="1"/>
  <c r="L410" i="1"/>
  <c r="L227" i="1"/>
  <c r="L494" i="1"/>
  <c r="L489" i="1"/>
  <c r="L321" i="1"/>
  <c r="L326" i="1"/>
  <c r="L185" i="1"/>
  <c r="L111" i="1"/>
  <c r="L116" i="1"/>
  <c r="L158" i="1"/>
  <c r="L153" i="1"/>
  <c r="L368" i="1"/>
  <c r="L363" i="1"/>
  <c r="L521" i="1"/>
  <c r="L501" i="1"/>
  <c r="L249" i="1"/>
  <c r="L298" i="1"/>
  <c r="L417" i="1"/>
  <c r="L284" i="1"/>
  <c r="L279" i="1"/>
  <c r="L311" i="1"/>
  <c r="L466" i="1"/>
  <c r="L237" i="1"/>
  <c r="L242" i="1"/>
  <c r="L81" i="1"/>
  <c r="L256" i="1"/>
  <c r="L573" i="1"/>
  <c r="L578" i="1"/>
  <c r="L550" i="1"/>
  <c r="L59" i="1"/>
  <c r="L340" i="1"/>
  <c r="L130" i="1"/>
  <c r="L375" i="1"/>
  <c r="L333" i="1"/>
  <c r="L424" i="1"/>
  <c r="L17" i="1"/>
  <c r="L291" i="1"/>
  <c r="L437" i="1"/>
  <c r="L452" i="1"/>
  <c r="L447" i="1"/>
  <c r="L143" i="1"/>
  <c r="L172" i="1"/>
  <c r="L69" i="1"/>
  <c r="L74" i="1"/>
  <c r="L101" i="1"/>
  <c r="L207" i="1"/>
  <c r="L214" i="1"/>
  <c r="L585" i="1"/>
  <c r="L353" i="1"/>
  <c r="L269" i="1"/>
  <c r="L299" i="1"/>
  <c r="L594" i="1"/>
  <c r="L479" i="1"/>
  <c r="L543" i="1"/>
  <c r="L88" i="1"/>
  <c r="L459" i="1"/>
  <c r="L165" i="1"/>
  <c r="L395" i="1"/>
  <c r="L508" i="1"/>
  <c r="L382" i="1"/>
</calcChain>
</file>

<file path=xl/sharedStrings.xml><?xml version="1.0" encoding="utf-8"?>
<sst xmlns="http://schemas.openxmlformats.org/spreadsheetml/2006/main" count="581" uniqueCount="89">
  <si>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</si>
  <si>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</si>
  <si>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</si>
  <si>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</si>
  <si>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</si>
  <si>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</si>
  <si>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</si>
  <si>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</si>
  <si>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</si>
  <si>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</si>
  <si>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</si>
  <si>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</si>
  <si>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</si>
  <si>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</si>
  <si>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</si>
  <si>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</si>
  <si>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</si>
  <si>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</si>
  <si>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</si>
  <si>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</si>
  <si>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</si>
  <si>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</si>
  <si>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</si>
  <si>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</si>
  <si>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</si>
  <si>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</si>
  <si>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</si>
  <si>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</si>
  <si>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</si>
  <si>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</si>
  <si>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</si>
  <si>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</si>
  <si>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</si>
  <si>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</si>
  <si>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</si>
  <si>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</si>
  <si>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</si>
  <si>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</si>
  <si>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</si>
  <si>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</si>
  <si>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</si>
  <si>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</si>
  <si>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</si>
  <si>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</si>
  <si>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</si>
  <si>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</si>
  <si>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директор</t>
  </si>
  <si>
    <t>салаты</t>
  </si>
  <si>
    <t>рыбн.блюдо</t>
  </si>
  <si>
    <t>Котлета из мяса птицы</t>
  </si>
  <si>
    <t>Макаронные изделия отварные с маслом сливочным</t>
  </si>
  <si>
    <t>Хлеб ржаной</t>
  </si>
  <si>
    <t>Компот из сухофруктов</t>
  </si>
  <si>
    <t>Сырники из творога с молочной кашей "Дружба"</t>
  </si>
  <si>
    <t>Чай с сахаром</t>
  </si>
  <si>
    <t>Яблоки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</si>
  <si>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</si>
  <si>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</si>
  <si>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</si>
  <si>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</si>
  <si>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Свекла отварная дольками</t>
  </si>
  <si>
    <t xml:space="preserve">Пюре картофельное с маслом сливочным </t>
  </si>
  <si>
    <t>мясное блюдо</t>
  </si>
  <si>
    <t>Тефтели мясные в сметанно-том.соусе</t>
  </si>
  <si>
    <t>Чай с сахаром, с яблоком</t>
  </si>
  <si>
    <t>Хлеб пшеничный</t>
  </si>
  <si>
    <t>Макаронные изделия отварные с маслом слив.</t>
  </si>
  <si>
    <t>Напиток из свежих фруктов</t>
  </si>
  <si>
    <t>Биточки рыбные</t>
  </si>
  <si>
    <t>Рис отварной рассыпчатый с маслом сливочным</t>
  </si>
  <si>
    <t>салат</t>
  </si>
  <si>
    <t>Салат из свежей капусты с морковью</t>
  </si>
  <si>
    <t>горячее боюдо</t>
  </si>
  <si>
    <t>Чай "Витаминный" с шиповником</t>
  </si>
  <si>
    <t>Плов из говядины с рисовой крупой</t>
  </si>
  <si>
    <t>Пюре картофельное</t>
  </si>
  <si>
    <t>Салат из отварной свеклы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</si>
  <si>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</si>
  <si>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</si>
  <si>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</si>
  <si>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тушёные с мясом</t>
  </si>
  <si>
    <t>Котлеты "Аппетитные"</t>
  </si>
  <si>
    <t>Каша гречневая рассыпчатая с маслом сливочным</t>
  </si>
  <si>
    <t>Чай с сахаром, лимоном</t>
  </si>
  <si>
    <t>Салат из моркови с яблоками</t>
  </si>
  <si>
    <t>Рыба, тушёная в томате с овощами</t>
  </si>
  <si>
    <t>Сырники из творога с кашей пшенной молочной</t>
  </si>
  <si>
    <t>МБОУ "Наласинская СОШ""</t>
  </si>
  <si>
    <t>Гиззатуллин Б.Н.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</si>
</sst>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91" activePane="bottomRight" state="frozen"/>
      <selection pane="topRight" activeCell="E1" sqref="E1"/>
      <selection pane="bottomLeft" activeCell="A6" sqref="A6"/>
      <selection pane="bottomRight" activeCell="R292" sqref="R29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3320312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87</v>
      </c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88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45</v>
      </c>
      <c r="E6" s="47" t="s">
        <v>49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/>
      <c r="L6" s="48">
        <v>66.760000000000005</v>
      </c>
    </row>
    <row r="7" spans="1:12" ht="14.4" x14ac:dyDescent="0.3">
      <c r="A7" s="25"/>
      <c r="B7" s="16"/>
      <c r="C7" s="11"/>
      <c r="D7" s="6" t="s">
        <v>30</v>
      </c>
      <c r="E7" s="50" t="s">
        <v>50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31</v>
      </c>
      <c r="E8" s="50" t="s">
        <v>52</v>
      </c>
      <c r="F8" s="51">
        <v>200</v>
      </c>
      <c r="G8" s="51">
        <v>0.66</v>
      </c>
      <c r="H8" s="51">
        <v>0.09</v>
      </c>
      <c r="I8" s="51">
        <v>22.03</v>
      </c>
      <c r="J8" s="51">
        <v>59.4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51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70</v>
      </c>
      <c r="E10" s="50" t="s">
        <v>84</v>
      </c>
      <c r="F10" s="51">
        <v>60</v>
      </c>
      <c r="G10" s="51">
        <v>0.64</v>
      </c>
      <c r="H10" s="51">
        <v>3.01</v>
      </c>
      <c r="I10" s="51">
        <v>5.1100000000000003</v>
      </c>
      <c r="J10" s="51">
        <v>50.91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v>19.18</v>
      </c>
      <c r="H13" s="21">
        <v>20.69</v>
      </c>
      <c r="I13" s="21">
        <v>84.8</v>
      </c>
      <c r="J13" s="21">
        <v>590.41</v>
      </c>
      <c r="K13" s="27"/>
      <c r="L13" s="21"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/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535</v>
      </c>
      <c r="G47" s="34">
        <f t="shared" ref="G47:J47" si="5">G13+G17+G27+G32+G39+G46</f>
        <v>19.18</v>
      </c>
      <c r="H47" s="34">
        <f t="shared" si="5"/>
        <v>20.69</v>
      </c>
      <c r="I47" s="34">
        <f t="shared" si="5"/>
        <v>84.8</v>
      </c>
      <c r="J47" s="34">
        <f t="shared" si="5"/>
        <v>590.41</v>
      </c>
      <c r="K47" s="35"/>
      <c r="L47" s="34">
        <v>66.760000000000005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215</v>
      </c>
      <c r="G48" s="48">
        <v>13.65</v>
      </c>
      <c r="H48" s="48">
        <v>15.29</v>
      </c>
      <c r="I48" s="48">
        <v>33.32</v>
      </c>
      <c r="J48" s="48">
        <v>330.9</v>
      </c>
      <c r="K48" s="49"/>
      <c r="L48" s="48">
        <v>66.760000000000005</v>
      </c>
    </row>
    <row r="49" spans="1:12" ht="14.4" x14ac:dyDescent="0.3">
      <c r="A49" s="15"/>
      <c r="B49" s="16"/>
      <c r="C49" s="11"/>
      <c r="D49" s="6" t="s">
        <v>22</v>
      </c>
      <c r="E49" s="50" t="s">
        <v>54</v>
      </c>
      <c r="F49" s="51">
        <v>200</v>
      </c>
      <c r="G49" s="51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4.4" x14ac:dyDescent="0.3">
      <c r="A50" s="15"/>
      <c r="B50" s="16"/>
      <c r="C50" s="11"/>
      <c r="D50" s="7" t="s">
        <v>23</v>
      </c>
      <c r="E50" s="50" t="s">
        <v>51</v>
      </c>
      <c r="F50" s="51">
        <v>30</v>
      </c>
      <c r="G50" s="51">
        <v>1.98</v>
      </c>
      <c r="H50" s="51">
        <v>0.36</v>
      </c>
      <c r="I50" s="51">
        <v>11.88</v>
      </c>
      <c r="J50" s="51">
        <v>59.4</v>
      </c>
      <c r="K50" s="52"/>
      <c r="L50" s="51"/>
    </row>
    <row r="51" spans="1:12" ht="14.4" x14ac:dyDescent="0.3">
      <c r="A51" s="15"/>
      <c r="B51" s="16"/>
      <c r="C51" s="11"/>
      <c r="D51" s="7" t="s">
        <v>24</v>
      </c>
      <c r="E51" s="50" t="s">
        <v>55</v>
      </c>
      <c r="F51" s="51">
        <v>100</v>
      </c>
      <c r="G51" s="51">
        <v>0.4</v>
      </c>
      <c r="H51" s="51">
        <v>0.4</v>
      </c>
      <c r="I51" s="51">
        <v>9.8000000000000007</v>
      </c>
      <c r="J51" s="51">
        <v>47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v>16.100000000000001</v>
      </c>
      <c r="H55" s="21">
        <v>16.07</v>
      </c>
      <c r="I55" s="21">
        <v>64.010000000000005</v>
      </c>
      <c r="J55" s="21">
        <v>477.3</v>
      </c>
      <c r="K55" s="27"/>
      <c r="L55" s="21"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545</v>
      </c>
      <c r="G89" s="34">
        <f t="shared" ref="G89" si="31">G55+G59+G69+G74+G81+G88</f>
        <v>16.100000000000001</v>
      </c>
      <c r="H89" s="34">
        <f t="shared" ref="H89" si="32">H55+H59+H69+H74+H81+H88</f>
        <v>16.07</v>
      </c>
      <c r="I89" s="34">
        <f t="shared" ref="I89" si="33">I55+I59+I69+I74+I81+I88</f>
        <v>64.010000000000005</v>
      </c>
      <c r="J89" s="34">
        <f t="shared" ref="J89" si="34">J55+J59+J69+J74+J81+J88</f>
        <v>477.3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45</v>
      </c>
      <c r="E90" s="47" t="s">
        <v>56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4.4" x14ac:dyDescent="0.3">
      <c r="A91" s="25"/>
      <c r="B91" s="16"/>
      <c r="C91" s="11"/>
      <c r="D91" s="6" t="s">
        <v>30</v>
      </c>
      <c r="E91" s="50" t="s">
        <v>57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51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4.4" x14ac:dyDescent="0.3">
      <c r="A94" s="25"/>
      <c r="B94" s="16"/>
      <c r="C94" s="11"/>
      <c r="D94" s="7"/>
      <c r="E94" s="50" t="s">
        <v>59</v>
      </c>
      <c r="F94" s="51">
        <v>10</v>
      </c>
      <c r="G94" s="51">
        <v>2.63</v>
      </c>
      <c r="H94" s="51">
        <v>2.66</v>
      </c>
      <c r="I94" s="51">
        <v>0</v>
      </c>
      <c r="J94" s="51">
        <v>34.33</v>
      </c>
      <c r="K94" s="52">
        <v>15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v>20.2</v>
      </c>
      <c r="H97" s="21">
        <v>20.36</v>
      </c>
      <c r="I97" s="21">
        <v>79.97</v>
      </c>
      <c r="J97" s="21">
        <v>609.65</v>
      </c>
      <c r="K97" s="27"/>
      <c r="L97" s="21"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45</v>
      </c>
      <c r="E132" s="47" t="s">
        <v>49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/>
      <c r="L132" s="48">
        <v>66.760000000000005</v>
      </c>
    </row>
    <row r="133" spans="1:12" ht="14.4" x14ac:dyDescent="0.3">
      <c r="A133" s="25"/>
      <c r="B133" s="16"/>
      <c r="C133" s="11"/>
      <c r="D133" s="6" t="s">
        <v>30</v>
      </c>
      <c r="E133" s="50" t="s">
        <v>61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4.4" x14ac:dyDescent="0.3">
      <c r="A134" s="25"/>
      <c r="B134" s="16"/>
      <c r="C134" s="11"/>
      <c r="D134" s="7" t="s">
        <v>47</v>
      </c>
      <c r="E134" s="50" t="s">
        <v>60</v>
      </c>
      <c r="F134" s="51">
        <v>60</v>
      </c>
      <c r="G134" s="51">
        <v>1.08</v>
      </c>
      <c r="H134" s="51">
        <v>0.08</v>
      </c>
      <c r="I134" s="51">
        <v>5.88</v>
      </c>
      <c r="J134" s="51">
        <v>28.8</v>
      </c>
      <c r="K134" s="52"/>
      <c r="L134" s="51"/>
    </row>
    <row r="135" spans="1:12" ht="14.4" x14ac:dyDescent="0.3">
      <c r="A135" s="25"/>
      <c r="B135" s="16"/>
      <c r="C135" s="11"/>
      <c r="D135" s="7" t="s">
        <v>22</v>
      </c>
      <c r="E135" s="50" t="s">
        <v>64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23</v>
      </c>
      <c r="E136" s="50" t="s">
        <v>65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51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v>19.39</v>
      </c>
      <c r="H139" s="21">
        <v>20.02</v>
      </c>
      <c r="I139" s="21">
        <v>81.72</v>
      </c>
      <c r="J139" s="21">
        <v>571.65</v>
      </c>
      <c r="K139" s="27"/>
      <c r="L139" s="21"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21">
        <v>573</v>
      </c>
      <c r="G173" s="21">
        <v>19.39</v>
      </c>
      <c r="H173" s="21">
        <v>20.02</v>
      </c>
      <c r="I173" s="21">
        <v>81.72</v>
      </c>
      <c r="J173" s="21"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/>
      <c r="E174" s="47" t="s">
        <v>59</v>
      </c>
      <c r="F174" s="48">
        <v>15</v>
      </c>
      <c r="G174" s="48">
        <v>3.95</v>
      </c>
      <c r="H174" s="48">
        <v>3.99</v>
      </c>
      <c r="I174" s="48">
        <v>0</v>
      </c>
      <c r="J174" s="48">
        <v>51.5</v>
      </c>
      <c r="K174" s="49">
        <v>15</v>
      </c>
      <c r="L174" s="48">
        <v>66.760000000000005</v>
      </c>
    </row>
    <row r="175" spans="1:12" ht="14.4" x14ac:dyDescent="0.3">
      <c r="A175" s="25"/>
      <c r="B175" s="16"/>
      <c r="C175" s="11"/>
      <c r="D175" s="6" t="s">
        <v>62</v>
      </c>
      <c r="E175" s="50" t="s">
        <v>63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379</v>
      </c>
      <c r="L175" s="51"/>
    </row>
    <row r="176" spans="1:12" ht="14.4" x14ac:dyDescent="0.3">
      <c r="A176" s="25"/>
      <c r="B176" s="16"/>
      <c r="C176" s="11"/>
      <c r="D176" s="7" t="s">
        <v>30</v>
      </c>
      <c r="E176" s="50" t="s">
        <v>66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4.4" x14ac:dyDescent="0.3">
      <c r="A177" s="25"/>
      <c r="B177" s="16"/>
      <c r="C177" s="11"/>
      <c r="D177" s="7" t="s">
        <v>31</v>
      </c>
      <c r="E177" s="50" t="s">
        <v>67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 t="s">
        <v>65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v>20.09</v>
      </c>
      <c r="H181" s="21">
        <v>20.09</v>
      </c>
      <c r="I181" s="21">
        <v>83.92</v>
      </c>
      <c r="J181" s="21">
        <v>560.84</v>
      </c>
      <c r="K181" s="27"/>
      <c r="L181" s="21"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89">SUM(G182:G184)</f>
        <v>0</v>
      </c>
      <c r="H185" s="21">
        <f t="shared" ref="H185" si="90">SUM(H182:H184)</f>
        <v>0</v>
      </c>
      <c r="I185" s="21">
        <f t="shared" ref="I185" si="91">SUM(I182:I184)</f>
        <v>0</v>
      </c>
      <c r="J185" s="21">
        <f t="shared" ref="J185" si="92">SUM(J182:J184)</f>
        <v>0</v>
      </c>
      <c r="K185" s="27"/>
      <c r="L185" s="21">
        <f t="shared" ref="L185" ca="1" si="93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4">SUM(G186:G194)</f>
        <v>0</v>
      </c>
      <c r="H195" s="21">
        <f t="shared" ref="H195" si="95">SUM(H186:H194)</f>
        <v>0</v>
      </c>
      <c r="I195" s="21">
        <f t="shared" ref="I195" si="96">SUM(I186:I194)</f>
        <v>0</v>
      </c>
      <c r="J195" s="21">
        <f t="shared" ref="J195" si="97">SUM(J186:J194)</f>
        <v>0</v>
      </c>
      <c r="K195" s="27"/>
      <c r="L195" s="21">
        <f t="shared" ref="L195" ca="1" si="98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99">SUM(G196:G199)</f>
        <v>0</v>
      </c>
      <c r="H200" s="21">
        <f t="shared" ref="H200" si="100">SUM(H196:H199)</f>
        <v>0</v>
      </c>
      <c r="I200" s="21">
        <f t="shared" ref="I200" si="101">SUM(I196:I199)</f>
        <v>0</v>
      </c>
      <c r="J200" s="21">
        <f t="shared" ref="J200" si="102">SUM(J196:J199)</f>
        <v>0</v>
      </c>
      <c r="K200" s="27"/>
      <c r="L200" s="21">
        <f t="shared" ref="L200" ca="1" si="103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4">SUM(G201:G206)</f>
        <v>0</v>
      </c>
      <c r="H207" s="21">
        <f t="shared" ref="H207" si="105">SUM(H201:H206)</f>
        <v>0</v>
      </c>
      <c r="I207" s="21">
        <f t="shared" ref="I207" si="106">SUM(I201:I206)</f>
        <v>0</v>
      </c>
      <c r="J207" s="21">
        <f t="shared" ref="J207" si="107">SUM(J201:J206)</f>
        <v>0</v>
      </c>
      <c r="K207" s="27"/>
      <c r="L207" s="21">
        <f t="shared" ref="L207" ca="1" si="108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09">SUM(G208:G213)</f>
        <v>0</v>
      </c>
      <c r="H214" s="21">
        <f t="shared" ref="H214" si="110">SUM(H208:H213)</f>
        <v>0</v>
      </c>
      <c r="I214" s="21">
        <f t="shared" ref="I214" si="111">SUM(I208:I213)</f>
        <v>0</v>
      </c>
      <c r="J214" s="21">
        <f t="shared" ref="J214" si="112">SUM(J208:J213)</f>
        <v>0</v>
      </c>
      <c r="K214" s="27"/>
      <c r="L214" s="21">
        <f t="shared" ref="L214" ca="1" si="113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14">G181+G185+G195+G200+G207+G214</f>
        <v>20.09</v>
      </c>
      <c r="H215" s="34">
        <f t="shared" ref="H215" si="115">H181+H185+H195+H200+H207+H214</f>
        <v>20.09</v>
      </c>
      <c r="I215" s="34">
        <f t="shared" ref="I215" si="116">I181+I185+I195+I200+I207+I214</f>
        <v>83.92</v>
      </c>
      <c r="J215" s="34">
        <f t="shared" ref="J215" si="117">J181+J185+J195+J200+J207+J214</f>
        <v>560.84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48</v>
      </c>
      <c r="E216" s="47" t="s">
        <v>68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>
        <v>66.760000000000005</v>
      </c>
    </row>
    <row r="217" spans="1:12" ht="14.4" x14ac:dyDescent="0.3">
      <c r="A217" s="25"/>
      <c r="B217" s="16"/>
      <c r="C217" s="11"/>
      <c r="D217" s="6" t="s">
        <v>30</v>
      </c>
      <c r="E217" s="50" t="s">
        <v>69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4.4" x14ac:dyDescent="0.3">
      <c r="A218" s="25"/>
      <c r="B218" s="16"/>
      <c r="C218" s="11"/>
      <c r="D218" s="7" t="s">
        <v>70</v>
      </c>
      <c r="E218" s="50" t="s">
        <v>71</v>
      </c>
      <c r="F218" s="51">
        <v>80</v>
      </c>
      <c r="G218" s="51">
        <v>1.05</v>
      </c>
      <c r="H218" s="51">
        <v>2.6</v>
      </c>
      <c r="I218" s="51">
        <v>5.17</v>
      </c>
      <c r="J218" s="51">
        <v>48.32</v>
      </c>
      <c r="K218" s="52">
        <v>47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0" t="s">
        <v>58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23</v>
      </c>
      <c r="E220" s="50" t="s">
        <v>51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v>19.940000000000001</v>
      </c>
      <c r="H223" s="21">
        <v>20.18</v>
      </c>
      <c r="I223" s="21">
        <v>80.569999999999993</v>
      </c>
      <c r="J223" s="21">
        <v>565.69000000000005</v>
      </c>
      <c r="K223" s="27"/>
      <c r="L223" s="21"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18">SUM(G224:G226)</f>
        <v>0</v>
      </c>
      <c r="H227" s="21">
        <f t="shared" ref="H227" si="119">SUM(H224:H226)</f>
        <v>0</v>
      </c>
      <c r="I227" s="21">
        <f t="shared" ref="I227" si="120">SUM(I224:I226)</f>
        <v>0</v>
      </c>
      <c r="J227" s="21">
        <f t="shared" ref="J227" si="121">SUM(J224:J226)</f>
        <v>0</v>
      </c>
      <c r="K227" s="27"/>
      <c r="L227" s="21">
        <f t="shared" ref="L227" ca="1" si="122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3">SUM(G228:G236)</f>
        <v>0</v>
      </c>
      <c r="H237" s="21">
        <f t="shared" ref="H237" si="124">SUM(H228:H236)</f>
        <v>0</v>
      </c>
      <c r="I237" s="21">
        <f t="shared" ref="I237" si="125">SUM(I228:I236)</f>
        <v>0</v>
      </c>
      <c r="J237" s="21">
        <f t="shared" ref="J237" si="126">SUM(J228:J236)</f>
        <v>0</v>
      </c>
      <c r="K237" s="27"/>
      <c r="L237" s="21">
        <f t="shared" ref="L237" ca="1" si="127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28">SUM(G238:G241)</f>
        <v>0</v>
      </c>
      <c r="H242" s="21">
        <f t="shared" ref="H242" si="129">SUM(H238:H241)</f>
        <v>0</v>
      </c>
      <c r="I242" s="21">
        <f t="shared" ref="I242" si="130">SUM(I238:I241)</f>
        <v>0</v>
      </c>
      <c r="J242" s="21">
        <f t="shared" ref="J242" si="131">SUM(J238:J241)</f>
        <v>0</v>
      </c>
      <c r="K242" s="27"/>
      <c r="L242" s="21">
        <f t="shared" ref="L242" ca="1" si="132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3">SUM(G243:G248)</f>
        <v>0</v>
      </c>
      <c r="H249" s="21">
        <f t="shared" ref="H249" si="134">SUM(H243:H248)</f>
        <v>0</v>
      </c>
      <c r="I249" s="21">
        <f t="shared" ref="I249" si="135">SUM(I243:I248)</f>
        <v>0</v>
      </c>
      <c r="J249" s="21">
        <f t="shared" ref="J249" si="136">SUM(J243:J248)</f>
        <v>0</v>
      </c>
      <c r="K249" s="27"/>
      <c r="L249" s="21">
        <f t="shared" ref="L249" ca="1" si="137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8">SUM(G250:G255)</f>
        <v>0</v>
      </c>
      <c r="H256" s="21">
        <f t="shared" ref="H256" si="139">SUM(H250:H255)</f>
        <v>0</v>
      </c>
      <c r="I256" s="21">
        <f t="shared" ref="I256" si="140">SUM(I250:I255)</f>
        <v>0</v>
      </c>
      <c r="J256" s="21">
        <f t="shared" ref="J256" si="141">SUM(J250:J255)</f>
        <v>0</v>
      </c>
      <c r="K256" s="27"/>
      <c r="L256" s="21">
        <f t="shared" ref="L256" ca="1" si="142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553</v>
      </c>
      <c r="G257" s="34">
        <f t="shared" ref="G257" si="143">G223+G227+G237+G242+G249+G256</f>
        <v>19.940000000000001</v>
      </c>
      <c r="H257" s="34">
        <f t="shared" ref="H257" si="144">H223+H227+H237+H242+H249+H256</f>
        <v>20.18</v>
      </c>
      <c r="I257" s="34">
        <f t="shared" ref="I257" si="145">I223+I227+I237+I242+I249+I256</f>
        <v>80.569999999999993</v>
      </c>
      <c r="J257" s="34">
        <f t="shared" ref="J257" si="146">J223+J227+J237+J242+J249+J256</f>
        <v>565.69000000000005</v>
      </c>
      <c r="K257" s="35"/>
      <c r="L257" s="3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47">SUM(G258:G264)</f>
        <v>0</v>
      </c>
      <c r="H265" s="21">
        <f t="shared" ref="H265" si="148">SUM(H258:H264)</f>
        <v>0</v>
      </c>
      <c r="I265" s="21">
        <f t="shared" ref="I265" si="149">SUM(I258:I264)</f>
        <v>0</v>
      </c>
      <c r="J265" s="21">
        <f t="shared" ref="J265" si="150">SUM(J258:J264)</f>
        <v>0</v>
      </c>
      <c r="K265" s="27"/>
      <c r="L265" s="21">
        <f t="shared" ref="L265" si="151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2">SUM(G266:G268)</f>
        <v>0</v>
      </c>
      <c r="H269" s="21">
        <f t="shared" ref="H269" si="153">SUM(H266:H268)</f>
        <v>0</v>
      </c>
      <c r="I269" s="21">
        <f t="shared" ref="I269" si="154">SUM(I266:I268)</f>
        <v>0</v>
      </c>
      <c r="J269" s="21">
        <f t="shared" ref="J269" si="155">SUM(J266:J268)</f>
        <v>0</v>
      </c>
      <c r="K269" s="27"/>
      <c r="L269" s="21">
        <f t="shared" ref="L269" ca="1" si="156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7">SUM(G270:G278)</f>
        <v>0</v>
      </c>
      <c r="H279" s="21">
        <f t="shared" ref="H279" si="158">SUM(H270:H278)</f>
        <v>0</v>
      </c>
      <c r="I279" s="21">
        <f t="shared" ref="I279" si="159">SUM(I270:I278)</f>
        <v>0</v>
      </c>
      <c r="J279" s="21">
        <f t="shared" ref="J279" si="160">SUM(J270:J278)</f>
        <v>0</v>
      </c>
      <c r="K279" s="27"/>
      <c r="L279" s="21">
        <f t="shared" ref="L279" ca="1" si="161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 t="shared" ref="L284" ca="1" si="166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 t="shared" ref="L291" ca="1" si="171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2">SUM(G292:G297)</f>
        <v>0</v>
      </c>
      <c r="H298" s="21">
        <f t="shared" ref="H298" si="173">SUM(H292:H297)</f>
        <v>0</v>
      </c>
      <c r="I298" s="21">
        <f t="shared" ref="I298" si="174">SUM(I292:I297)</f>
        <v>0</v>
      </c>
      <c r="J298" s="21">
        <f t="shared" ref="J298" si="175">SUM(J292:J297)</f>
        <v>0</v>
      </c>
      <c r="K298" s="27"/>
      <c r="L298" s="21">
        <f t="shared" ref="L298" ca="1" si="176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177">G265+G269+G279+G284+G291+G298</f>
        <v>0</v>
      </c>
      <c r="H299" s="34">
        <f t="shared" ref="H299" si="178">H265+H269+H279+H284+H291+H298</f>
        <v>0</v>
      </c>
      <c r="I299" s="34">
        <f t="shared" ref="I299" si="179">I265+I269+I279+I284+I291+I298</f>
        <v>0</v>
      </c>
      <c r="J299" s="34">
        <f t="shared" ref="J299" si="180">J265+J269+J279+J284+J291+J298</f>
        <v>0</v>
      </c>
      <c r="K299" s="35"/>
      <c r="L299" s="34">
        <f t="shared" ref="L299" ca="1" si="181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72</v>
      </c>
      <c r="E300" s="47" t="s">
        <v>86</v>
      </c>
      <c r="F300" s="48">
        <v>245</v>
      </c>
      <c r="G300" s="48">
        <v>16.02</v>
      </c>
      <c r="H300" s="48">
        <v>18.13</v>
      </c>
      <c r="I300" s="48">
        <v>42.96</v>
      </c>
      <c r="J300" s="48">
        <v>386.4</v>
      </c>
      <c r="K300" s="49"/>
      <c r="L300" s="48">
        <v>66.760000000000005</v>
      </c>
    </row>
    <row r="301" spans="1:12" ht="14.4" x14ac:dyDescent="0.3">
      <c r="A301" s="25"/>
      <c r="B301" s="16"/>
      <c r="C301" s="11"/>
      <c r="D301" s="7" t="s">
        <v>31</v>
      </c>
      <c r="E301" s="50" t="s">
        <v>73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7" t="s">
        <v>23</v>
      </c>
      <c r="E302" s="50" t="s">
        <v>65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51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v>500</v>
      </c>
      <c r="G307" s="21">
        <v>20.14</v>
      </c>
      <c r="H307" s="21">
        <v>18.78</v>
      </c>
      <c r="I307" s="21">
        <v>79.59</v>
      </c>
      <c r="J307" s="21">
        <v>558.75</v>
      </c>
      <c r="K307" s="27"/>
      <c r="L307" s="21">
        <v>66.760000000000005</v>
      </c>
    </row>
    <row r="308" spans="1:12" ht="14.4" x14ac:dyDescent="0.3">
      <c r="A308" s="28">
        <f>A300</f>
        <v>2</v>
      </c>
      <c r="B308" s="14"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2">SUM(G308:G310)</f>
        <v>0</v>
      </c>
      <c r="H311" s="21">
        <f t="shared" ref="H311" si="183">SUM(H308:H310)</f>
        <v>0</v>
      </c>
      <c r="I311" s="21">
        <f t="shared" ref="I311" si="184">SUM(I308:I310)</f>
        <v>0</v>
      </c>
      <c r="J311" s="21">
        <f t="shared" ref="J311" si="185">SUM(J308:J310)</f>
        <v>0</v>
      </c>
      <c r="K311" s="27"/>
      <c r="L311" s="21">
        <f t="shared" ref="L311" ca="1" si="186">SUM(L308:L316)</f>
        <v>0</v>
      </c>
    </row>
    <row r="312" spans="1:12" ht="14.4" x14ac:dyDescent="0.3">
      <c r="A312" s="28">
        <f>A300</f>
        <v>2</v>
      </c>
      <c r="B312" s="14"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87">SUM(G312:G320)</f>
        <v>0</v>
      </c>
      <c r="H321" s="21">
        <f t="shared" ref="H321" si="188">SUM(H312:H320)</f>
        <v>0</v>
      </c>
      <c r="I321" s="21">
        <f t="shared" ref="I321" si="189">SUM(I312:I320)</f>
        <v>0</v>
      </c>
      <c r="J321" s="21">
        <f t="shared" ref="J321" si="190">SUM(J312:J320)</f>
        <v>0</v>
      </c>
      <c r="K321" s="27"/>
      <c r="L321" s="21">
        <f t="shared" ref="L321" ca="1" si="191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 t="shared" ref="L326" ca="1" si="196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7">SUM(G327:G332)</f>
        <v>0</v>
      </c>
      <c r="H333" s="21">
        <f t="shared" ref="H333" si="198">SUM(H327:H332)</f>
        <v>0</v>
      </c>
      <c r="I333" s="21">
        <f t="shared" ref="I333" si="199">SUM(I327:I332)</f>
        <v>0</v>
      </c>
      <c r="J333" s="21">
        <f t="shared" ref="J333" si="200">SUM(J327:J332)</f>
        <v>0</v>
      </c>
      <c r="K333" s="27"/>
      <c r="L333" s="21">
        <f t="shared" ref="L333" ca="1" si="20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" si="205">SUM(J334:J339)</f>
        <v>0</v>
      </c>
      <c r="K340" s="27"/>
      <c r="L340" s="21">
        <f t="shared" ref="L340" ca="1" si="206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500</v>
      </c>
      <c r="G341" s="34">
        <f t="shared" ref="G341" si="207">G307+G311+G321+G326+G333+G340</f>
        <v>20.14</v>
      </c>
      <c r="H341" s="34">
        <f t="shared" ref="H341" si="208">H307+H311+H321+H326+H333+H340</f>
        <v>18.78</v>
      </c>
      <c r="I341" s="34">
        <f t="shared" ref="I341" si="209">I307+I311+I321+I326+I333+I340</f>
        <v>79.59</v>
      </c>
      <c r="J341" s="34">
        <f t="shared" ref="J341" si="210">J307+J311+J321+J326+J333+J340</f>
        <v>558.75</v>
      </c>
      <c r="K341" s="35"/>
      <c r="L341" s="34">
        <v>66.760000000000005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45</v>
      </c>
      <c r="E342" s="47" t="s">
        <v>74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6" t="s">
        <v>22</v>
      </c>
      <c r="E343" s="50" t="s">
        <v>54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7" t="s">
        <v>23</v>
      </c>
      <c r="E344" s="50" t="s">
        <v>65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51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55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v>19.64</v>
      </c>
      <c r="H349" s="21">
        <v>20.41</v>
      </c>
      <c r="I349" s="21">
        <v>79.78</v>
      </c>
      <c r="J349" s="21">
        <v>593.77</v>
      </c>
      <c r="K349" s="27"/>
      <c r="L349" s="21">
        <v>66.760000000000005</v>
      </c>
    </row>
    <row r="350" spans="1:12" ht="14.4" x14ac:dyDescent="0.3">
      <c r="A350" s="14">
        <f>A342</f>
        <v>2</v>
      </c>
      <c r="B350" s="14"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1">SUM(G350:G352)</f>
        <v>0</v>
      </c>
      <c r="H353" s="21">
        <f t="shared" ref="H353" si="212">SUM(H350:H352)</f>
        <v>0</v>
      </c>
      <c r="I353" s="21">
        <f t="shared" ref="I353" si="213">SUM(I350:I352)</f>
        <v>0</v>
      </c>
      <c r="J353" s="21">
        <f t="shared" ref="J353" si="214">SUM(J350:J352)</f>
        <v>0</v>
      </c>
      <c r="K353" s="27"/>
      <c r="L353" s="21">
        <f t="shared" ref="L353" ca="1" si="215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16">SUM(G354:G362)</f>
        <v>0</v>
      </c>
      <c r="H363" s="21">
        <f t="shared" ref="H363" si="217">SUM(H354:H362)</f>
        <v>0</v>
      </c>
      <c r="I363" s="21">
        <f t="shared" ref="I363" si="218">SUM(I354:I362)</f>
        <v>0</v>
      </c>
      <c r="J363" s="21">
        <f t="shared" ref="J363" si="219">SUM(J354:J362)</f>
        <v>0</v>
      </c>
      <c r="K363" s="27"/>
      <c r="L363" s="21">
        <f t="shared" ref="L363" ca="1" si="220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 t="shared" ref="L368" ca="1" si="225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6">SUM(G369:G374)</f>
        <v>0</v>
      </c>
      <c r="H375" s="21">
        <f t="shared" ref="H375" si="227">SUM(H369:H374)</f>
        <v>0</v>
      </c>
      <c r="I375" s="21">
        <f t="shared" ref="I375" si="228">SUM(I369:I374)</f>
        <v>0</v>
      </c>
      <c r="J375" s="21">
        <f t="shared" ref="J375" si="229">SUM(J369:J374)</f>
        <v>0</v>
      </c>
      <c r="K375" s="27"/>
      <c r="L375" s="21">
        <f t="shared" ref="L375" ca="1" si="230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" si="234">SUM(J376:J381)</f>
        <v>0</v>
      </c>
      <c r="K382" s="27"/>
      <c r="L382" s="21">
        <f t="shared" ref="L382" ca="1" si="235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545</v>
      </c>
      <c r="G383" s="34">
        <f t="shared" ref="G383" si="236">G349+G353+G363+G368+G375+G382</f>
        <v>19.64</v>
      </c>
      <c r="H383" s="34">
        <f t="shared" ref="H383" si="237">H349+H353+H363+H368+H375+H382</f>
        <v>20.41</v>
      </c>
      <c r="I383" s="34">
        <f t="shared" ref="I383" si="238">I349+I353+I363+I368+I375+I382</f>
        <v>79.78</v>
      </c>
      <c r="J383" s="34">
        <f t="shared" ref="J383" si="239">J349+J353+J363+J368+J375+J382</f>
        <v>593.77</v>
      </c>
      <c r="K383" s="35"/>
      <c r="L383" s="34">
        <v>66.760000000000005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48</v>
      </c>
      <c r="E384" s="47" t="s">
        <v>85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>
        <v>66.760000000000005</v>
      </c>
    </row>
    <row r="385" spans="1:12" ht="14.4" x14ac:dyDescent="0.3">
      <c r="A385" s="25"/>
      <c r="B385" s="16"/>
      <c r="C385" s="11"/>
      <c r="D385" s="6" t="s">
        <v>30</v>
      </c>
      <c r="E385" s="50" t="s">
        <v>75</v>
      </c>
      <c r="F385" s="51">
        <v>153</v>
      </c>
      <c r="G385" s="51">
        <v>3.09</v>
      </c>
      <c r="H385" s="51">
        <v>6.98</v>
      </c>
      <c r="I385" s="51">
        <v>20.48</v>
      </c>
      <c r="J385" s="51">
        <v>150.44999999999999</v>
      </c>
      <c r="K385" s="52">
        <v>312</v>
      </c>
      <c r="L385" s="51"/>
    </row>
    <row r="386" spans="1:12" ht="14.4" x14ac:dyDescent="0.3">
      <c r="A386" s="25"/>
      <c r="B386" s="16"/>
      <c r="C386" s="11"/>
      <c r="D386" s="7" t="s">
        <v>31</v>
      </c>
      <c r="E386" s="50" t="s">
        <v>77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321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65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 t="s">
        <v>70</v>
      </c>
      <c r="E388" s="50" t="s">
        <v>76</v>
      </c>
      <c r="F388" s="51">
        <v>60</v>
      </c>
      <c r="G388" s="51">
        <v>0.34</v>
      </c>
      <c r="H388" s="51">
        <v>3.61</v>
      </c>
      <c r="I388" s="51">
        <v>4.96</v>
      </c>
      <c r="J388" s="51">
        <v>55.68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v>15.79</v>
      </c>
      <c r="H391" s="21">
        <v>16.3</v>
      </c>
      <c r="I391" s="21">
        <v>64.34</v>
      </c>
      <c r="J391" s="21">
        <v>467.98</v>
      </c>
      <c r="K391" s="27"/>
      <c r="L391" s="21">
        <v>66.760000000000005</v>
      </c>
    </row>
    <row r="392" spans="1:12" ht="14.4" x14ac:dyDescent="0.3">
      <c r="A392" s="28">
        <f>A384</f>
        <v>2</v>
      </c>
      <c r="B392" s="14"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0">SUM(G392:G394)</f>
        <v>0</v>
      </c>
      <c r="H395" s="21">
        <f t="shared" ref="H395" si="241">SUM(H392:H394)</f>
        <v>0</v>
      </c>
      <c r="I395" s="21">
        <f t="shared" ref="I395" si="242">SUM(I392:I394)</f>
        <v>0</v>
      </c>
      <c r="J395" s="21">
        <f t="shared" ref="J395" si="243">SUM(J392:J394)</f>
        <v>0</v>
      </c>
      <c r="K395" s="27"/>
      <c r="L395" s="21">
        <f t="shared" ref="L395" ca="1" si="244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45">SUM(G396:G404)</f>
        <v>0</v>
      </c>
      <c r="H405" s="21">
        <f t="shared" ref="H405" si="246">SUM(H396:H404)</f>
        <v>0</v>
      </c>
      <c r="I405" s="21">
        <f t="shared" ref="I405" si="247">SUM(I396:I404)</f>
        <v>0</v>
      </c>
      <c r="J405" s="21">
        <f t="shared" ref="J405" si="248">SUM(J396:J404)</f>
        <v>0</v>
      </c>
      <c r="K405" s="27"/>
      <c r="L405" s="21">
        <f t="shared" ref="L405" ca="1" si="249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0">SUM(G406:G409)</f>
        <v>0</v>
      </c>
      <c r="H410" s="21">
        <f t="shared" ref="H410" si="251">SUM(H406:H409)</f>
        <v>0</v>
      </c>
      <c r="I410" s="21">
        <f t="shared" ref="I410" si="252">SUM(I406:I409)</f>
        <v>0</v>
      </c>
      <c r="J410" s="21">
        <f t="shared" ref="J410" si="253">SUM(J406:J409)</f>
        <v>0</v>
      </c>
      <c r="K410" s="27"/>
      <c r="L410" s="21">
        <f t="shared" ref="L410" ca="1" si="254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 t="shared" ref="L417" ca="1" si="259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" si="263">SUM(J418:J423)</f>
        <v>0</v>
      </c>
      <c r="K424" s="27"/>
      <c r="L424" s="21">
        <f t="shared" ref="L424" ca="1" si="264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548</v>
      </c>
      <c r="G425" s="34">
        <f t="shared" ref="G425" si="265">G391+G395+G405+G410+G417+G424</f>
        <v>15.79</v>
      </c>
      <c r="H425" s="34">
        <f t="shared" ref="H425" si="266">H391+H395+H405+H410+H417+H424</f>
        <v>16.3</v>
      </c>
      <c r="I425" s="34">
        <f t="shared" ref="I425" si="267">I391+I395+I405+I410+I417+I424</f>
        <v>64.34</v>
      </c>
      <c r="J425" s="34">
        <f t="shared" ref="J425" si="268">J391+J395+J405+J410+J417+J424</f>
        <v>467.98</v>
      </c>
      <c r="K425" s="35"/>
      <c r="L425" s="34">
        <v>66.760000000000005</v>
      </c>
    </row>
    <row r="426" spans="1:12" ht="26.4" x14ac:dyDescent="0.3">
      <c r="A426" s="22">
        <v>2</v>
      </c>
      <c r="B426" s="23">
        <v>4</v>
      </c>
      <c r="C426" s="24" t="s">
        <v>20</v>
      </c>
      <c r="D426" s="5" t="s">
        <v>45</v>
      </c>
      <c r="E426" s="47" t="s">
        <v>78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/>
      <c r="L426" s="48">
        <v>66.760000000000005</v>
      </c>
    </row>
    <row r="427" spans="1:12" ht="14.4" x14ac:dyDescent="0.3">
      <c r="A427" s="25"/>
      <c r="B427" s="16"/>
      <c r="C427" s="11"/>
      <c r="D427" s="6" t="s">
        <v>30</v>
      </c>
      <c r="E427" s="50" t="s">
        <v>50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4.4" x14ac:dyDescent="0.3">
      <c r="A428" s="25"/>
      <c r="B428" s="16"/>
      <c r="C428" s="11"/>
      <c r="D428" s="7" t="s">
        <v>31</v>
      </c>
      <c r="E428" s="50" t="s">
        <v>79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65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69">SUM(G426:G432)</f>
        <v>16.169999999999998</v>
      </c>
      <c r="H433" s="21">
        <f t="shared" ref="H433" si="270">SUM(H426:H432)</f>
        <v>16.569999999999997</v>
      </c>
      <c r="I433" s="21">
        <v>63.98</v>
      </c>
      <c r="J433" s="21">
        <f t="shared" ref="J433" si="271">SUM(J426:J432)</f>
        <v>489.04999999999995</v>
      </c>
      <c r="K433" s="27"/>
      <c r="L433" s="21">
        <f t="shared" ref="L433" si="272">SUM(L426:L432)</f>
        <v>66.760000000000005</v>
      </c>
    </row>
    <row r="434" spans="1:12" ht="14.4" x14ac:dyDescent="0.3">
      <c r="A434" s="28">
        <f>A426</f>
        <v>2</v>
      </c>
      <c r="B434" s="14"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3">SUM(G434:G436)</f>
        <v>0</v>
      </c>
      <c r="H437" s="21">
        <f t="shared" ref="H437" si="274">SUM(H434:H436)</f>
        <v>0</v>
      </c>
      <c r="I437" s="21">
        <f t="shared" ref="I437" si="275">SUM(I434:I436)</f>
        <v>0</v>
      </c>
      <c r="J437" s="21">
        <f t="shared" ref="J437" si="276">SUM(J434:J436)</f>
        <v>0</v>
      </c>
      <c r="K437" s="27"/>
      <c r="L437" s="21">
        <f t="shared" ref="L437" ca="1" si="277">SUM(L434:L442)</f>
        <v>0</v>
      </c>
    </row>
    <row r="438" spans="1:12" ht="14.4" x14ac:dyDescent="0.3">
      <c r="A438" s="28">
        <f>A426</f>
        <v>2</v>
      </c>
      <c r="B438" s="14"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78">SUM(G438:G446)</f>
        <v>0</v>
      </c>
      <c r="H447" s="21">
        <f t="shared" ref="H447" si="279">SUM(H438:H446)</f>
        <v>0</v>
      </c>
      <c r="I447" s="21">
        <f t="shared" ref="I447" si="280">SUM(I438:I446)</f>
        <v>0</v>
      </c>
      <c r="J447" s="21">
        <f t="shared" ref="J447" si="281">SUM(J438:J446)</f>
        <v>0</v>
      </c>
      <c r="K447" s="27"/>
      <c r="L447" s="21">
        <f t="shared" ref="L447" ca="1" si="28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3">SUM(G448:G451)</f>
        <v>0</v>
      </c>
      <c r="H452" s="21">
        <f t="shared" ref="H452" si="284">SUM(H448:H451)</f>
        <v>0</v>
      </c>
      <c r="I452" s="21">
        <f t="shared" ref="I452" si="285">SUM(I448:I451)</f>
        <v>0</v>
      </c>
      <c r="J452" s="21">
        <f t="shared" ref="J452" si="286">SUM(J448:J451)</f>
        <v>0</v>
      </c>
      <c r="K452" s="27"/>
      <c r="L452" s="21">
        <f t="shared" ref="L452" ca="1" si="28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8">SUM(G453:G458)</f>
        <v>0</v>
      </c>
      <c r="H459" s="21">
        <f t="shared" ref="H459" si="289">SUM(H453:H458)</f>
        <v>0</v>
      </c>
      <c r="I459" s="21">
        <f t="shared" ref="I459" si="290">SUM(I453:I458)</f>
        <v>0</v>
      </c>
      <c r="J459" s="21">
        <f t="shared" ref="J459" si="291">SUM(J453:J458)</f>
        <v>0</v>
      </c>
      <c r="K459" s="27"/>
      <c r="L459" s="21">
        <f t="shared" ref="L459" ca="1" si="29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3">SUM(G460:G465)</f>
        <v>0</v>
      </c>
      <c r="H466" s="21">
        <f t="shared" ref="H466" si="294">SUM(H460:H465)</f>
        <v>0</v>
      </c>
      <c r="I466" s="21">
        <f t="shared" ref="I466" si="295">SUM(I460:I465)</f>
        <v>0</v>
      </c>
      <c r="J466" s="21">
        <f t="shared" ref="J466" si="296">SUM(J460:J465)</f>
        <v>0</v>
      </c>
      <c r="K466" s="27"/>
      <c r="L466" s="21">
        <f t="shared" ref="L466" ca="1" si="29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513</v>
      </c>
      <c r="G467" s="34">
        <f t="shared" ref="G467" si="298">G433+G437+G447+G452+G459+G466</f>
        <v>16.169999999999998</v>
      </c>
      <c r="H467" s="34">
        <f t="shared" ref="H467" si="299">H433+H437+H447+H452+H459+H466</f>
        <v>16.569999999999997</v>
      </c>
      <c r="I467" s="34">
        <f t="shared" ref="I467" si="300">I433+I437+I447+I452+I459+I466</f>
        <v>63.98</v>
      </c>
      <c r="J467" s="34">
        <f t="shared" ref="J467" si="301">J433+J437+J447+J452+J459+J466</f>
        <v>489.04999999999995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45</v>
      </c>
      <c r="E468" s="47" t="s">
        <v>80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6" t="s">
        <v>31</v>
      </c>
      <c r="E469" s="50" t="s">
        <v>52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7" t="s">
        <v>24</v>
      </c>
      <c r="E470" s="50" t="s">
        <v>55</v>
      </c>
      <c r="F470" s="51">
        <v>100</v>
      </c>
      <c r="G470" s="51">
        <v>0.4</v>
      </c>
      <c r="H470" s="51">
        <v>0.4</v>
      </c>
      <c r="I470" s="51">
        <v>9.8000000000000007</v>
      </c>
      <c r="J470" s="51">
        <v>47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65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02">SUM(G468:G474)</f>
        <v>15.82</v>
      </c>
      <c r="H475" s="21">
        <f t="shared" ref="H475" si="303">SUM(H468:H474)</f>
        <v>16.409999999999997</v>
      </c>
      <c r="I475" s="21">
        <f t="shared" ref="I475" si="304">SUM(I468:I474)</f>
        <v>65.930000000000007</v>
      </c>
      <c r="J475" s="21">
        <f t="shared" ref="J475" si="305">SUM(J468:J474)</f>
        <v>481.8</v>
      </c>
      <c r="K475" s="27"/>
      <c r="L475" s="21">
        <f t="shared" ref="L475" si="306">SUM(L468:L474)</f>
        <v>66.760000000000005</v>
      </c>
    </row>
    <row r="476" spans="1:12" ht="14.4" x14ac:dyDescent="0.3">
      <c r="A476" s="28">
        <f>A468</f>
        <v>2</v>
      </c>
      <c r="B476" s="14"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7">SUM(G476:G478)</f>
        <v>0</v>
      </c>
      <c r="H479" s="21">
        <f t="shared" ref="H479" si="308">SUM(H476:H478)</f>
        <v>0</v>
      </c>
      <c r="I479" s="21">
        <f t="shared" ref="I479" si="309">SUM(I476:I478)</f>
        <v>0</v>
      </c>
      <c r="J479" s="21">
        <f t="shared" ref="J479" si="310">SUM(J476:J478)</f>
        <v>0</v>
      </c>
      <c r="K479" s="27"/>
      <c r="L479" s="21">
        <f t="shared" ref="L479" ca="1" si="31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 t="shared" ref="L489" ca="1" si="316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17">SUM(G490:G493)</f>
        <v>0</v>
      </c>
      <c r="H494" s="21">
        <f t="shared" ref="H494" si="318">SUM(H490:H493)</f>
        <v>0</v>
      </c>
      <c r="I494" s="21">
        <f t="shared" ref="I494" si="319">SUM(I490:I493)</f>
        <v>0</v>
      </c>
      <c r="J494" s="21">
        <f t="shared" ref="J494" si="320">SUM(J490:J493)</f>
        <v>0</v>
      </c>
      <c r="K494" s="27"/>
      <c r="L494" s="21">
        <f t="shared" ref="L494" ca="1" si="32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2">SUM(G495:G500)</f>
        <v>0</v>
      </c>
      <c r="H501" s="21">
        <f t="shared" ref="H501" si="323">SUM(H495:H500)</f>
        <v>0</v>
      </c>
      <c r="I501" s="21">
        <f t="shared" ref="I501" si="324">SUM(I495:I500)</f>
        <v>0</v>
      </c>
      <c r="J501" s="21">
        <f t="shared" ref="J501" si="325">SUM(J495:J500)</f>
        <v>0</v>
      </c>
      <c r="K501" s="27"/>
      <c r="L501" s="21">
        <f t="shared" ref="L501" ca="1" si="3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27">SUM(G502:G507)</f>
        <v>0</v>
      </c>
      <c r="H508" s="21">
        <f t="shared" ref="H508" si="328">SUM(H502:H507)</f>
        <v>0</v>
      </c>
      <c r="I508" s="21">
        <f t="shared" ref="I508" si="329">SUM(I502:I507)</f>
        <v>0</v>
      </c>
      <c r="J508" s="21">
        <f t="shared" ref="J508" si="330">SUM(J502:J507)</f>
        <v>0</v>
      </c>
      <c r="K508" s="27"/>
      <c r="L508" s="21">
        <f t="shared" ref="L508" ca="1" si="331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530</v>
      </c>
      <c r="G509" s="34">
        <f t="shared" ref="G509" si="332">G475+G479+G489+G494+G501+G508</f>
        <v>15.82</v>
      </c>
      <c r="H509" s="34">
        <f t="shared" ref="H509" si="333">H475+H479+H489+H494+H501+H508</f>
        <v>16.409999999999997</v>
      </c>
      <c r="I509" s="34">
        <f t="shared" ref="I509" si="334">I475+I479+I489+I494+I501+I508</f>
        <v>65.930000000000007</v>
      </c>
      <c r="J509" s="34">
        <f t="shared" ref="J509" si="335">J475+J479+J489+J494+J501+J508</f>
        <v>481.8</v>
      </c>
      <c r="K509" s="35"/>
      <c r="L509" s="34">
        <v>66.760000000000005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45</v>
      </c>
      <c r="E510" s="47" t="s">
        <v>81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/>
      <c r="L510" s="48">
        <v>66.760000000000005</v>
      </c>
    </row>
    <row r="511" spans="1:12" ht="14.4" x14ac:dyDescent="0.3">
      <c r="A511" s="25"/>
      <c r="B511" s="16"/>
      <c r="C511" s="11"/>
      <c r="D511" s="6" t="s">
        <v>30</v>
      </c>
      <c r="E511" s="50" t="s">
        <v>82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4.4" x14ac:dyDescent="0.3">
      <c r="A512" s="25"/>
      <c r="B512" s="16"/>
      <c r="C512" s="11"/>
      <c r="D512" s="7" t="s">
        <v>47</v>
      </c>
      <c r="E512" s="50" t="s">
        <v>71</v>
      </c>
      <c r="F512" s="51">
        <v>80</v>
      </c>
      <c r="G512" s="51">
        <v>1.05</v>
      </c>
      <c r="H512" s="51">
        <v>2.6</v>
      </c>
      <c r="I512" s="51">
        <v>5.17</v>
      </c>
      <c r="J512" s="51">
        <v>48.32</v>
      </c>
      <c r="K512" s="52"/>
      <c r="L512" s="51"/>
    </row>
    <row r="513" spans="1:12" ht="14.4" x14ac:dyDescent="0.3">
      <c r="A513" s="25"/>
      <c r="B513" s="16"/>
      <c r="C513" s="11"/>
      <c r="D513" s="7" t="s">
        <v>31</v>
      </c>
      <c r="E513" s="50" t="s">
        <v>83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4.4" x14ac:dyDescent="0.3">
      <c r="A514" s="25"/>
      <c r="B514" s="16"/>
      <c r="C514" s="11"/>
      <c r="D514" s="7" t="s">
        <v>23</v>
      </c>
      <c r="E514" s="50" t="s">
        <v>65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v>20.14</v>
      </c>
      <c r="H517" s="21">
        <f t="shared" ref="H517" si="336">SUM(H510:H516)</f>
        <v>19.48</v>
      </c>
      <c r="I517" s="21">
        <f t="shared" ref="I517" si="337">SUM(I510:I516)</f>
        <v>82.990000000000009</v>
      </c>
      <c r="J517" s="21">
        <f t="shared" ref="J517" si="338">SUM(J510:J516)</f>
        <v>608.14</v>
      </c>
      <c r="K517" s="27"/>
      <c r="L517" s="21">
        <v>66.760000000000005</v>
      </c>
    </row>
    <row r="518" spans="1:12" ht="14.4" x14ac:dyDescent="0.3">
      <c r="A518" s="28">
        <f>A510</f>
        <v>2</v>
      </c>
      <c r="B518" s="14"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9">SUM(G518:G520)</f>
        <v>0</v>
      </c>
      <c r="H521" s="21">
        <f t="shared" ref="H521" si="340">SUM(H518:H520)</f>
        <v>0</v>
      </c>
      <c r="I521" s="21">
        <f t="shared" ref="I521" si="341">SUM(I518:I520)</f>
        <v>0</v>
      </c>
      <c r="J521" s="21">
        <f t="shared" ref="J521" si="342">SUM(J518:J520)</f>
        <v>0</v>
      </c>
      <c r="K521" s="27"/>
      <c r="L521" s="21">
        <f t="shared" ref="L521" ca="1" si="343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4">SUM(G522:G530)</f>
        <v>0</v>
      </c>
      <c r="H531" s="21">
        <f t="shared" ref="H531" si="345">SUM(H522:H530)</f>
        <v>0</v>
      </c>
      <c r="I531" s="21">
        <f t="shared" ref="I531" si="346">SUM(I522:I530)</f>
        <v>0</v>
      </c>
      <c r="J531" s="21">
        <f t="shared" ref="J531" si="347">SUM(J522:J530)</f>
        <v>0</v>
      </c>
      <c r="K531" s="27"/>
      <c r="L531" s="21">
        <f t="shared" ref="L531" ca="1" si="348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49">SUM(G532:G535)</f>
        <v>0</v>
      </c>
      <c r="H536" s="21">
        <f t="shared" ref="H536" si="350">SUM(H532:H535)</f>
        <v>0</v>
      </c>
      <c r="I536" s="21">
        <f t="shared" ref="I536" si="351">SUM(I532:I535)</f>
        <v>0</v>
      </c>
      <c r="J536" s="21">
        <f t="shared" ref="J536" si="352">SUM(J532:J535)</f>
        <v>0</v>
      </c>
      <c r="K536" s="27"/>
      <c r="L536" s="21">
        <f t="shared" ref="L536" ca="1" si="353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4">SUM(G537:G542)</f>
        <v>0</v>
      </c>
      <c r="H543" s="21">
        <f t="shared" ref="H543" si="355">SUM(H537:H542)</f>
        <v>0</v>
      </c>
      <c r="I543" s="21">
        <f t="shared" ref="I543" si="356">SUM(I537:I542)</f>
        <v>0</v>
      </c>
      <c r="J543" s="21">
        <f t="shared" ref="J543" si="357">SUM(J537:J542)</f>
        <v>0</v>
      </c>
      <c r="K543" s="27"/>
      <c r="L543" s="21">
        <f t="shared" ref="L543" ca="1" si="358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59">SUM(G544:G549)</f>
        <v>0</v>
      </c>
      <c r="H550" s="21">
        <f t="shared" ref="H550" si="360">SUM(H544:H549)</f>
        <v>0</v>
      </c>
      <c r="I550" s="21">
        <f t="shared" ref="I550" si="361">SUM(I544:I549)</f>
        <v>0</v>
      </c>
      <c r="J550" s="21">
        <f t="shared" ref="J550" si="362">SUM(J544:J549)</f>
        <v>0</v>
      </c>
      <c r="K550" s="27"/>
      <c r="L550" s="21">
        <f t="shared" ref="L550" ca="1" si="363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553</v>
      </c>
      <c r="G551" s="34">
        <f t="shared" ref="G551" si="364">G517+G521+G531+G536+G543+G550</f>
        <v>20.14</v>
      </c>
      <c r="H551" s="34">
        <f t="shared" ref="H551" si="365">H517+H521+H531+H536+H543+H550</f>
        <v>19.48</v>
      </c>
      <c r="I551" s="34">
        <f t="shared" ref="I551" si="366">I517+I521+I531+I536+I543+I550</f>
        <v>82.990000000000009</v>
      </c>
      <c r="J551" s="34">
        <f t="shared" ref="J551" si="367">J517+J521+J531+J536+J543+J550</f>
        <v>608.14</v>
      </c>
      <c r="K551" s="35"/>
      <c r="L551" s="34">
        <v>66.760000000000005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8">SUM(G552:G558)</f>
        <v>0</v>
      </c>
      <c r="H559" s="21">
        <f t="shared" ref="H559" si="369">SUM(H552:H558)</f>
        <v>0</v>
      </c>
      <c r="I559" s="21">
        <f t="shared" ref="I559" si="370">SUM(I552:I558)</f>
        <v>0</v>
      </c>
      <c r="J559" s="21">
        <f t="shared" ref="J559" si="371">SUM(J552:J558)</f>
        <v>0</v>
      </c>
      <c r="K559" s="27"/>
      <c r="L559" s="21">
        <f t="shared" ref="L559" si="372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3">SUM(G560:G562)</f>
        <v>0</v>
      </c>
      <c r="H563" s="21">
        <f t="shared" ref="H563" si="374">SUM(H560:H562)</f>
        <v>0</v>
      </c>
      <c r="I563" s="21">
        <f t="shared" ref="I563" si="375">SUM(I560:I562)</f>
        <v>0</v>
      </c>
      <c r="J563" s="21">
        <f t="shared" ref="J563" si="376">SUM(J560:J562)</f>
        <v>0</v>
      </c>
      <c r="K563" s="27"/>
      <c r="L563" s="21">
        <f t="shared" ref="L563" ca="1" si="377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8">SUM(G564:G572)</f>
        <v>0</v>
      </c>
      <c r="H573" s="21">
        <f t="shared" ref="H573" si="379">SUM(H564:H572)</f>
        <v>0</v>
      </c>
      <c r="I573" s="21">
        <f t="shared" ref="I573" si="380">SUM(I564:I572)</f>
        <v>0</v>
      </c>
      <c r="J573" s="21">
        <f t="shared" ref="J573" si="381">SUM(J564:J572)</f>
        <v>0</v>
      </c>
      <c r="K573" s="27"/>
      <c r="L573" s="21">
        <f t="shared" ref="L573" ca="1" si="382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3">SUM(G574:G577)</f>
        <v>0</v>
      </c>
      <c r="H578" s="21">
        <f t="shared" ref="H578" si="384">SUM(H574:H577)</f>
        <v>0</v>
      </c>
      <c r="I578" s="21">
        <f t="shared" ref="I578" si="385">SUM(I574:I577)</f>
        <v>0</v>
      </c>
      <c r="J578" s="21">
        <f t="shared" ref="J578" si="386">SUM(J574:J577)</f>
        <v>0</v>
      </c>
      <c r="K578" s="27"/>
      <c r="L578" s="21">
        <f t="shared" ref="L578" ca="1" si="38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88">SUM(G579:G584)</f>
        <v>0</v>
      </c>
      <c r="H585" s="21">
        <f t="shared" ref="H585" si="389">SUM(H579:H584)</f>
        <v>0</v>
      </c>
      <c r="I585" s="21">
        <f t="shared" ref="I585" si="390">SUM(I579:I584)</f>
        <v>0</v>
      </c>
      <c r="J585" s="21">
        <f t="shared" ref="J585" si="391">SUM(J579:J584)</f>
        <v>0</v>
      </c>
      <c r="K585" s="27"/>
      <c r="L585" s="21">
        <f t="shared" ref="L585" ca="1" si="392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3">SUM(G586:G591)</f>
        <v>0</v>
      </c>
      <c r="H592" s="21">
        <f t="shared" ref="H592" si="394">SUM(H586:H591)</f>
        <v>0</v>
      </c>
      <c r="I592" s="21">
        <f t="shared" ref="I592" si="395">SUM(I586:I591)</f>
        <v>0</v>
      </c>
      <c r="J592" s="21">
        <f t="shared" ref="J592" si="396">SUM(J586:J591)</f>
        <v>0</v>
      </c>
      <c r="K592" s="27"/>
      <c r="L592" s="21">
        <f t="shared" ref="L592" ca="1" si="397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398">G559+G563+G573+G578+G585+G592</f>
        <v>0</v>
      </c>
      <c r="H593" s="40">
        <f t="shared" ref="H593" si="399">H559+H563+H573+H578+H585+H592</f>
        <v>0</v>
      </c>
      <c r="I593" s="40">
        <f t="shared" ref="I593" si="400">I559+I563+I573+I578+I585+I592</f>
        <v>0</v>
      </c>
      <c r="J593" s="40">
        <f t="shared" ref="J593" si="401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0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18.549999999999997</v>
      </c>
      <c r="H594" s="42">
        <f t="shared" si="402"/>
        <v>18.779999999999998</v>
      </c>
      <c r="I594" s="42">
        <f t="shared" si="402"/>
        <v>75.966666666666683</v>
      </c>
      <c r="J594" s="42">
        <f t="shared" si="402"/>
        <v>547.9191666666668</v>
      </c>
      <c r="K594" s="42"/>
      <c r="L594" s="42" t="e">
        <f t="shared" ca="1" si="40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2024-09-22T17:29:57Z</dcterms:modified>
</cp:coreProperties>
</file>