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C74E037-CDE3-4395-A926-A1EB60F6274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38" i="1" l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C139" i="1" s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Q125" i="1"/>
  <c r="P125" i="1"/>
  <c r="O125" i="1"/>
  <c r="N125" i="1"/>
  <c r="N139" i="1" s="1"/>
  <c r="M125" i="1"/>
  <c r="L125" i="1"/>
  <c r="L139" i="1" s="1"/>
  <c r="K125" i="1"/>
  <c r="J125" i="1"/>
  <c r="J139" i="1" s="1"/>
  <c r="I125" i="1"/>
  <c r="H125" i="1"/>
  <c r="H139" i="1" s="1"/>
  <c r="G125" i="1"/>
  <c r="F125" i="1"/>
  <c r="F139" i="1" s="1"/>
  <c r="E125" i="1"/>
  <c r="D125" i="1"/>
  <c r="D139" i="1" s="1"/>
  <c r="Q117" i="1"/>
  <c r="P117" i="1"/>
  <c r="O117" i="1"/>
  <c r="N117" i="1"/>
  <c r="M117" i="1"/>
  <c r="L117" i="1"/>
  <c r="K117" i="1"/>
  <c r="J117" i="1"/>
  <c r="I117" i="1"/>
  <c r="H117" i="1"/>
  <c r="G117" i="1"/>
  <c r="F117" i="1"/>
  <c r="D117" i="1"/>
  <c r="O109" i="1"/>
  <c r="O139" i="1" s="1"/>
  <c r="N109" i="1"/>
  <c r="M109" i="1"/>
  <c r="M139" i="1" s="1"/>
  <c r="L109" i="1"/>
  <c r="K109" i="1"/>
  <c r="K139" i="1" s="1"/>
  <c r="J109" i="1"/>
  <c r="I109" i="1"/>
  <c r="I139" i="1" s="1"/>
  <c r="H109" i="1"/>
  <c r="G109" i="1"/>
  <c r="G139" i="1" s="1"/>
  <c r="F109" i="1"/>
  <c r="E109" i="1"/>
  <c r="E139" i="1" s="1"/>
  <c r="D109" i="1"/>
  <c r="Q105" i="1"/>
  <c r="Q109" i="1" s="1"/>
  <c r="P105" i="1"/>
  <c r="P109" i="1" s="1"/>
  <c r="Q94" i="1"/>
  <c r="P94" i="1"/>
  <c r="O94" i="1"/>
  <c r="N94" i="1"/>
  <c r="M94" i="1"/>
  <c r="L94" i="1"/>
  <c r="K94" i="1"/>
  <c r="J94" i="1"/>
  <c r="I94" i="1"/>
  <c r="H94" i="1"/>
  <c r="G94" i="1"/>
  <c r="E94" i="1"/>
  <c r="E140" i="1" s="1"/>
  <c r="E141" i="1" s="1"/>
  <c r="D94" i="1"/>
  <c r="Q87" i="1"/>
  <c r="P87" i="1"/>
  <c r="Q86" i="1"/>
  <c r="P86" i="1"/>
  <c r="O86" i="1"/>
  <c r="O140" i="1" s="1"/>
  <c r="O141" i="1" s="1"/>
  <c r="N86" i="1"/>
  <c r="M86" i="1"/>
  <c r="M140" i="1" s="1"/>
  <c r="M141" i="1" s="1"/>
  <c r="L86" i="1"/>
  <c r="K86" i="1"/>
  <c r="K140" i="1" s="1"/>
  <c r="K141" i="1" s="1"/>
  <c r="J86" i="1"/>
  <c r="I86" i="1"/>
  <c r="I140" i="1" s="1"/>
  <c r="I141" i="1" s="1"/>
  <c r="H86" i="1"/>
  <c r="G86" i="1"/>
  <c r="G140" i="1" s="1"/>
  <c r="G141" i="1" s="1"/>
  <c r="D86" i="1"/>
  <c r="C86" i="1"/>
  <c r="C140" i="1" s="1"/>
  <c r="C141" i="1" s="1"/>
  <c r="Q77" i="1"/>
  <c r="P77" i="1"/>
  <c r="O75" i="1"/>
  <c r="N75" i="1"/>
  <c r="M75" i="1"/>
  <c r="L75" i="1"/>
  <c r="K75" i="1"/>
  <c r="J75" i="1"/>
  <c r="I75" i="1"/>
  <c r="H75" i="1"/>
  <c r="G75" i="1"/>
  <c r="F75" i="1"/>
  <c r="E75" i="1"/>
  <c r="D75" i="1"/>
  <c r="Q66" i="1"/>
  <c r="P66" i="1"/>
  <c r="P140" i="1" s="1"/>
  <c r="P141" i="1" s="1"/>
  <c r="O66" i="1"/>
  <c r="N66" i="1"/>
  <c r="N140" i="1" s="1"/>
  <c r="N141" i="1" s="1"/>
  <c r="M66" i="1"/>
  <c r="L66" i="1"/>
  <c r="L140" i="1" s="1"/>
  <c r="L141" i="1" s="1"/>
  <c r="K66" i="1"/>
  <c r="J66" i="1"/>
  <c r="J140" i="1" s="1"/>
  <c r="J141" i="1" s="1"/>
  <c r="I66" i="1"/>
  <c r="H66" i="1"/>
  <c r="H140" i="1" s="1"/>
  <c r="H141" i="1" s="1"/>
  <c r="G66" i="1"/>
  <c r="F66" i="1"/>
  <c r="F140" i="1" s="1"/>
  <c r="F141" i="1" s="1"/>
  <c r="E66" i="1"/>
  <c r="D66" i="1"/>
  <c r="D140" i="1" s="1"/>
  <c r="D141" i="1" s="1"/>
  <c r="O59" i="1"/>
  <c r="N59" i="1"/>
  <c r="M59" i="1"/>
  <c r="L59" i="1"/>
  <c r="K59" i="1"/>
  <c r="J59" i="1"/>
  <c r="I59" i="1"/>
  <c r="H59" i="1"/>
  <c r="G59" i="1"/>
  <c r="F59" i="1"/>
  <c r="E59" i="1"/>
  <c r="D59" i="1"/>
  <c r="Q140" i="1" l="1"/>
  <c r="Q141" i="1" s="1"/>
  <c r="C95" i="1"/>
  <c r="E95" i="1"/>
  <c r="G95" i="1"/>
  <c r="I95" i="1"/>
  <c r="K95" i="1"/>
  <c r="M95" i="1"/>
  <c r="O95" i="1"/>
  <c r="Q95" i="1"/>
  <c r="D95" i="1"/>
  <c r="F95" i="1"/>
  <c r="H95" i="1"/>
  <c r="J95" i="1"/>
  <c r="L95" i="1"/>
  <c r="N95" i="1"/>
  <c r="P95" i="1"/>
</calcChain>
</file>

<file path=xl/sharedStrings.xml><?xml version="1.0" encoding="utf-8"?>
<sst xmlns="http://schemas.openxmlformats.org/spreadsheetml/2006/main" count="175" uniqueCount="98">
  <si>
    <t>Согласовано</t>
  </si>
  <si>
    <t>Разработано и утвеждено</t>
  </si>
  <si>
    <t>Руководитель общеобразовательного учреждения</t>
  </si>
  <si>
    <t>Директор ООО "ФУДСОЦСЕРВИС"</t>
  </si>
  <si>
    <t>________________________</t>
  </si>
  <si>
    <t>________________Э.Р. Харламова</t>
  </si>
  <si>
    <t xml:space="preserve">Примерное цикличное десятидневное меню </t>
  </si>
  <si>
    <t>Для организации питания обучающихся общеобразовательных организаций Республики Татарстан</t>
  </si>
  <si>
    <t>в возрасте с 12 лет и старше (5-11 классы)</t>
  </si>
  <si>
    <t xml:space="preserve">ПРИМЕРНОЕ ДВУХНЕДЕЛЬНОЕ МЕНЮ ДЛЯ ОБУЧАЮЩИХСЯ В ОБЩЕОБРАЗОВАТЕЛЬНЫХ ОРГАНИЗАЦИЯХ С 5 по 11 КЛАССЫ </t>
  </si>
  <si>
    <t>(общеобразовательные организации с режимом обучения до 6 часов)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</si>
  <si>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</si>
  <si>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</si>
  <si>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</si>
  <si>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</si>
  <si>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</si>
  <si>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</si>
  <si>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</si>
  <si>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</si>
  <si>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</si>
  <si>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</si>
  <si>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</si>
  <si>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</si>
  <si>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</si>
  <si>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</si>
  <si>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</si>
  <si>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</si>
  <si>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</si>
  <si>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</si>
  <si>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</si>
  <si>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</si>
  <si>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</si>
  <si>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</si>
  <si>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</si>
  <si>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</si>
  <si>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</si>
  <si>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</si>
  <si>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</si>
  <si>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t>2 день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</si>
  <si>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</si>
  <si>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</si>
  <si>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</si>
  <si>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75/180/3</t>
  </si>
  <si>
    <t>№349  Сбор.рец. На прод-ию для обуч. Во всех образ.учреж-Дели 2017</t>
  </si>
  <si>
    <t>Компот из сухофруктов (75С)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</si>
  <si>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</si>
  <si>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</si>
  <si>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</si>
  <si>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</si>
  <si>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</si>
  <si>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</si>
  <si>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</si>
  <si>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</si>
  <si>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</si>
  <si>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</si>
  <si>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</si>
  <si>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</si>
  <si>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</si>
  <si>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</si>
  <si>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</si>
  <si>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</si>
  <si>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</si>
  <si>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</si>
  <si>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</si>
  <si>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ТТК Хим.состав и калорийность российских продуктов питания,табл 8, стр 168 , 2012 Дели +, </t>
  </si>
  <si>
    <t>Свекла отварная дольками (доп.гарнир)</t>
  </si>
  <si>
    <t xml:space="preserve">Напиток из свежих фруктов (75С) </t>
  </si>
  <si>
    <t>5 день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</si>
  <si>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</si>
  <si>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</si>
  <si>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</si>
  <si>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</si>
  <si>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</si>
  <si>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</t>
  </si>
  <si>
    <t>Итого за 5 дней 1 недели:</t>
  </si>
  <si>
    <t xml:space="preserve">2-ая неделя </t>
  </si>
  <si>
    <t>Сырники из творога с кашей пшенной молочной с маслом сливочным</t>
  </si>
  <si>
    <t>60/220/3</t>
  </si>
  <si>
    <t>Чай "Витаминный" с шиповником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</si>
  <si>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</si>
  <si>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</si>
  <si>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</si>
  <si>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50/150</t>
  </si>
  <si>
    <t>№ 265 Сбор.рец. На прод-ию для обуч. Во всех образ.учреж-Дели -2017</t>
  </si>
  <si>
    <t>Плов из говядины с рисовой крупой</t>
  </si>
  <si>
    <t>50/200</t>
  </si>
  <si>
    <t>№ 376 Сбор.рец. На прод-ию для обуч. Во всех образ.учреж-Дели 2017</t>
  </si>
  <si>
    <t>Чай с сахаром</t>
  </si>
  <si>
    <t>190/10</t>
  </si>
  <si>
    <t xml:space="preserve">Салат из моркови </t>
  </si>
  <si>
    <t>Биточки рыбные с картофельным пюре,  с маслом сливочным</t>
  </si>
  <si>
    <t>75/200/5</t>
  </si>
  <si>
    <t>№342  Сбор.рец. На прод-ию для обуч. Во всех образ.учреж-Дели 2017</t>
  </si>
  <si>
    <t>Компот из свежих яблок (75С)</t>
  </si>
  <si>
    <t>Итого за 5 дней 2 недели:</t>
  </si>
  <si>
    <t>ВСЕГО за 10 дней:</t>
  </si>
  <si>
    <t>В среднем на 1 учащегося в день:</t>
  </si>
  <si>
    <t>20-25%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</si>
</sst>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b/>
      <sz val="14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</font>
    <font>
      <sz val="8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wrapText="1"/>
    </xf>
    <xf numFmtId="0" fontId="17" fillId="2" borderId="0" xfId="0" applyFont="1" applyFill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164" fontId="17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wrapText="1"/>
    </xf>
    <xf numFmtId="9" fontId="0" fillId="2" borderId="0" xfId="0" applyNumberFormat="1" applyFill="1"/>
    <xf numFmtId="9" fontId="0" fillId="2" borderId="0" xfId="0" applyNumberFormat="1" applyFill="1" applyAlignment="1">
      <alignment horizontal="center"/>
    </xf>
    <xf numFmtId="0" fontId="11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center"/>
    </xf>
    <xf numFmtId="2" fontId="14" fillId="2" borderId="0" xfId="0" applyNumberFormat="1" applyFont="1" applyFill="1" applyAlignment="1">
      <alignment horizontal="center" wrapText="1"/>
    </xf>
    <xf numFmtId="0" fontId="15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vertical="center"/>
    </xf>
    <xf numFmtId="2" fontId="16" fillId="2" borderId="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4" fillId="2" borderId="3" xfId="0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21" fillId="2" borderId="1" xfId="0" applyFont="1" applyFill="1" applyBorder="1" applyAlignment="1">
      <alignment horizontal="right"/>
    </xf>
    <xf numFmtId="49" fontId="21" fillId="2" borderId="1" xfId="0" applyNumberFormat="1" applyFont="1" applyFill="1" applyBorder="1" applyAlignment="1">
      <alignment horizontal="center"/>
    </xf>
    <xf numFmtId="1" fontId="21" fillId="2" borderId="1" xfId="0" applyNumberFormat="1" applyFont="1" applyFill="1" applyBorder="1" applyAlignment="1">
      <alignment horizontal="center"/>
    </xf>
    <xf numFmtId="2" fontId="21" fillId="2" borderId="1" xfId="0" applyNumberFormat="1" applyFont="1" applyFill="1" applyBorder="1" applyAlignment="1">
      <alignment horizontal="center"/>
    </xf>
    <xf numFmtId="2" fontId="0" fillId="2" borderId="0" xfId="0" applyNumberFormat="1" applyFill="1"/>
    <xf numFmtId="2" fontId="22" fillId="2" borderId="0" xfId="0" applyNumberFormat="1" applyFont="1" applyFill="1" applyAlignment="1">
      <alignment horizontal="center" vertical="center" wrapText="1"/>
    </xf>
    <xf numFmtId="2" fontId="23" fillId="2" borderId="0" xfId="0" applyNumberFormat="1" applyFont="1" applyFill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01.09.2025%20&#1055;&#1088;&#1080;&#1084;&#1077;&#1088;&#1085;%20&#1094;&#1080;&#1082;&#1083;&#1080;&#1095;&#1085;%2012&#1076;&#1085;%20&#1052;&#1045;&#1053;&#1070;%20&#1076;&#1083;&#1103;%20&#1084;&#1083;%20&#1080;%20&#1089;&#1090;%20&#1082;&#1083;%2074,77%20&#1060;&#1057;&#1057;%20&#1040;&#1051;&#1068;&#1052;&#1045;&#1058;&#1068;&#1045;&#1042;&#1057;&#105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"/>
      <sheetName val="Меню старшие 5-11 кл "/>
      <sheetName val="Меню сокращенно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5"/>
  <sheetViews>
    <sheetView tabSelected="1" workbookViewId="0">
      <selection activeCell="F11" sqref="F11"/>
    </sheetView>
  </sheetViews>
  <sheetFormatPr defaultRowHeight="15" x14ac:dyDescent="0.25"/>
  <cols>
    <col min="1" max="1" width="28.7109375" style="1" customWidth="1"/>
    <col min="2" max="2" width="55" style="1" customWidth="1"/>
    <col min="3" max="3" width="11" style="1" customWidth="1"/>
    <col min="4" max="4" width="11.85546875" style="1" customWidth="1"/>
    <col min="5" max="6" width="9.140625" style="1"/>
    <col min="7" max="7" width="11" style="1" customWidth="1"/>
    <col min="8" max="9" width="9.140625" style="1"/>
    <col min="10" max="10" width="11.28515625" style="1" customWidth="1"/>
    <col min="11" max="11" width="9.140625" style="1"/>
    <col min="12" max="12" width="11" style="1" customWidth="1"/>
    <col min="13" max="13" width="12" style="1" customWidth="1"/>
    <col min="14" max="14" width="11.28515625" style="1" customWidth="1"/>
    <col min="15" max="15" width="9.140625" style="1"/>
    <col min="16" max="16" width="0" style="1" hidden="1" customWidth="1"/>
    <col min="17" max="17" width="9.140625" style="2" hidden="1" customWidth="1"/>
    <col min="18" max="18" width="9.140625" style="3"/>
    <col min="19" max="256" width="9.140625" style="1"/>
    <col min="257" max="257" width="28.7109375" style="1" customWidth="1"/>
    <col min="258" max="258" width="55" style="1" customWidth="1"/>
    <col min="259" max="259" width="11" style="1" customWidth="1"/>
    <col min="260" max="260" width="11.85546875" style="1" customWidth="1"/>
    <col min="261" max="262" width="9.140625" style="1"/>
    <col min="263" max="263" width="11" style="1" customWidth="1"/>
    <col min="264" max="265" width="9.140625" style="1"/>
    <col min="266" max="266" width="11.28515625" style="1" customWidth="1"/>
    <col min="267" max="267" width="9.140625" style="1"/>
    <col min="268" max="268" width="11" style="1" customWidth="1"/>
    <col min="269" max="269" width="12" style="1" customWidth="1"/>
    <col min="270" max="270" width="11.28515625" style="1" customWidth="1"/>
    <col min="271" max="271" width="9.140625" style="1"/>
    <col min="272" max="273" width="0" style="1" hidden="1" customWidth="1"/>
    <col min="274" max="512" width="9.140625" style="1"/>
    <col min="513" max="513" width="28.7109375" style="1" customWidth="1"/>
    <col min="514" max="514" width="55" style="1" customWidth="1"/>
    <col min="515" max="515" width="11" style="1" customWidth="1"/>
    <col min="516" max="516" width="11.85546875" style="1" customWidth="1"/>
    <col min="517" max="518" width="9.140625" style="1"/>
    <col min="519" max="519" width="11" style="1" customWidth="1"/>
    <col min="520" max="521" width="9.140625" style="1"/>
    <col min="522" max="522" width="11.28515625" style="1" customWidth="1"/>
    <col min="523" max="523" width="9.140625" style="1"/>
    <col min="524" max="524" width="11" style="1" customWidth="1"/>
    <col min="525" max="525" width="12" style="1" customWidth="1"/>
    <col min="526" max="526" width="11.28515625" style="1" customWidth="1"/>
    <col min="527" max="527" width="9.140625" style="1"/>
    <col min="528" max="529" width="0" style="1" hidden="1" customWidth="1"/>
    <col min="530" max="768" width="9.140625" style="1"/>
    <col min="769" max="769" width="28.7109375" style="1" customWidth="1"/>
    <col min="770" max="770" width="55" style="1" customWidth="1"/>
    <col min="771" max="771" width="11" style="1" customWidth="1"/>
    <col min="772" max="772" width="11.85546875" style="1" customWidth="1"/>
    <col min="773" max="774" width="9.140625" style="1"/>
    <col min="775" max="775" width="11" style="1" customWidth="1"/>
    <col min="776" max="777" width="9.140625" style="1"/>
    <col min="778" max="778" width="11.28515625" style="1" customWidth="1"/>
    <col min="779" max="779" width="9.140625" style="1"/>
    <col min="780" max="780" width="11" style="1" customWidth="1"/>
    <col min="781" max="781" width="12" style="1" customWidth="1"/>
    <col min="782" max="782" width="11.28515625" style="1" customWidth="1"/>
    <col min="783" max="783" width="9.140625" style="1"/>
    <col min="784" max="785" width="0" style="1" hidden="1" customWidth="1"/>
    <col min="786" max="1024" width="9.140625" style="1"/>
    <col min="1025" max="1025" width="28.7109375" style="1" customWidth="1"/>
    <col min="1026" max="1026" width="55" style="1" customWidth="1"/>
    <col min="1027" max="1027" width="11" style="1" customWidth="1"/>
    <col min="1028" max="1028" width="11.85546875" style="1" customWidth="1"/>
    <col min="1029" max="1030" width="9.140625" style="1"/>
    <col min="1031" max="1031" width="11" style="1" customWidth="1"/>
    <col min="1032" max="1033" width="9.140625" style="1"/>
    <col min="1034" max="1034" width="11.28515625" style="1" customWidth="1"/>
    <col min="1035" max="1035" width="9.140625" style="1"/>
    <col min="1036" max="1036" width="11" style="1" customWidth="1"/>
    <col min="1037" max="1037" width="12" style="1" customWidth="1"/>
    <col min="1038" max="1038" width="11.28515625" style="1" customWidth="1"/>
    <col min="1039" max="1039" width="9.140625" style="1"/>
    <col min="1040" max="1041" width="0" style="1" hidden="1" customWidth="1"/>
    <col min="1042" max="1280" width="9.140625" style="1"/>
    <col min="1281" max="1281" width="28.7109375" style="1" customWidth="1"/>
    <col min="1282" max="1282" width="55" style="1" customWidth="1"/>
    <col min="1283" max="1283" width="11" style="1" customWidth="1"/>
    <col min="1284" max="1284" width="11.85546875" style="1" customWidth="1"/>
    <col min="1285" max="1286" width="9.140625" style="1"/>
    <col min="1287" max="1287" width="11" style="1" customWidth="1"/>
    <col min="1288" max="1289" width="9.140625" style="1"/>
    <col min="1290" max="1290" width="11.28515625" style="1" customWidth="1"/>
    <col min="1291" max="1291" width="9.140625" style="1"/>
    <col min="1292" max="1292" width="11" style="1" customWidth="1"/>
    <col min="1293" max="1293" width="12" style="1" customWidth="1"/>
    <col min="1294" max="1294" width="11.28515625" style="1" customWidth="1"/>
    <col min="1295" max="1295" width="9.140625" style="1"/>
    <col min="1296" max="1297" width="0" style="1" hidden="1" customWidth="1"/>
    <col min="1298" max="1536" width="9.140625" style="1"/>
    <col min="1537" max="1537" width="28.7109375" style="1" customWidth="1"/>
    <col min="1538" max="1538" width="55" style="1" customWidth="1"/>
    <col min="1539" max="1539" width="11" style="1" customWidth="1"/>
    <col min="1540" max="1540" width="11.85546875" style="1" customWidth="1"/>
    <col min="1541" max="1542" width="9.140625" style="1"/>
    <col min="1543" max="1543" width="11" style="1" customWidth="1"/>
    <col min="1544" max="1545" width="9.140625" style="1"/>
    <col min="1546" max="1546" width="11.28515625" style="1" customWidth="1"/>
    <col min="1547" max="1547" width="9.140625" style="1"/>
    <col min="1548" max="1548" width="11" style="1" customWidth="1"/>
    <col min="1549" max="1549" width="12" style="1" customWidth="1"/>
    <col min="1550" max="1550" width="11.28515625" style="1" customWidth="1"/>
    <col min="1551" max="1551" width="9.140625" style="1"/>
    <col min="1552" max="1553" width="0" style="1" hidden="1" customWidth="1"/>
    <col min="1554" max="1792" width="9.140625" style="1"/>
    <col min="1793" max="1793" width="28.7109375" style="1" customWidth="1"/>
    <col min="1794" max="1794" width="55" style="1" customWidth="1"/>
    <col min="1795" max="1795" width="11" style="1" customWidth="1"/>
    <col min="1796" max="1796" width="11.85546875" style="1" customWidth="1"/>
    <col min="1797" max="1798" width="9.140625" style="1"/>
    <col min="1799" max="1799" width="11" style="1" customWidth="1"/>
    <col min="1800" max="1801" width="9.140625" style="1"/>
    <col min="1802" max="1802" width="11.28515625" style="1" customWidth="1"/>
    <col min="1803" max="1803" width="9.140625" style="1"/>
    <col min="1804" max="1804" width="11" style="1" customWidth="1"/>
    <col min="1805" max="1805" width="12" style="1" customWidth="1"/>
    <col min="1806" max="1806" width="11.28515625" style="1" customWidth="1"/>
    <col min="1807" max="1807" width="9.140625" style="1"/>
    <col min="1808" max="1809" width="0" style="1" hidden="1" customWidth="1"/>
    <col min="1810" max="2048" width="9.140625" style="1"/>
    <col min="2049" max="2049" width="28.7109375" style="1" customWidth="1"/>
    <col min="2050" max="2050" width="55" style="1" customWidth="1"/>
    <col min="2051" max="2051" width="11" style="1" customWidth="1"/>
    <col min="2052" max="2052" width="11.85546875" style="1" customWidth="1"/>
    <col min="2053" max="2054" width="9.140625" style="1"/>
    <col min="2055" max="2055" width="11" style="1" customWidth="1"/>
    <col min="2056" max="2057" width="9.140625" style="1"/>
    <col min="2058" max="2058" width="11.28515625" style="1" customWidth="1"/>
    <col min="2059" max="2059" width="9.140625" style="1"/>
    <col min="2060" max="2060" width="11" style="1" customWidth="1"/>
    <col min="2061" max="2061" width="12" style="1" customWidth="1"/>
    <col min="2062" max="2062" width="11.28515625" style="1" customWidth="1"/>
    <col min="2063" max="2063" width="9.140625" style="1"/>
    <col min="2064" max="2065" width="0" style="1" hidden="1" customWidth="1"/>
    <col min="2066" max="2304" width="9.140625" style="1"/>
    <col min="2305" max="2305" width="28.7109375" style="1" customWidth="1"/>
    <col min="2306" max="2306" width="55" style="1" customWidth="1"/>
    <col min="2307" max="2307" width="11" style="1" customWidth="1"/>
    <col min="2308" max="2308" width="11.85546875" style="1" customWidth="1"/>
    <col min="2309" max="2310" width="9.140625" style="1"/>
    <col min="2311" max="2311" width="11" style="1" customWidth="1"/>
    <col min="2312" max="2313" width="9.140625" style="1"/>
    <col min="2314" max="2314" width="11.28515625" style="1" customWidth="1"/>
    <col min="2315" max="2315" width="9.140625" style="1"/>
    <col min="2316" max="2316" width="11" style="1" customWidth="1"/>
    <col min="2317" max="2317" width="12" style="1" customWidth="1"/>
    <col min="2318" max="2318" width="11.28515625" style="1" customWidth="1"/>
    <col min="2319" max="2319" width="9.140625" style="1"/>
    <col min="2320" max="2321" width="0" style="1" hidden="1" customWidth="1"/>
    <col min="2322" max="2560" width="9.140625" style="1"/>
    <col min="2561" max="2561" width="28.7109375" style="1" customWidth="1"/>
    <col min="2562" max="2562" width="55" style="1" customWidth="1"/>
    <col min="2563" max="2563" width="11" style="1" customWidth="1"/>
    <col min="2564" max="2564" width="11.85546875" style="1" customWidth="1"/>
    <col min="2565" max="2566" width="9.140625" style="1"/>
    <col min="2567" max="2567" width="11" style="1" customWidth="1"/>
    <col min="2568" max="2569" width="9.140625" style="1"/>
    <col min="2570" max="2570" width="11.28515625" style="1" customWidth="1"/>
    <col min="2571" max="2571" width="9.140625" style="1"/>
    <col min="2572" max="2572" width="11" style="1" customWidth="1"/>
    <col min="2573" max="2573" width="12" style="1" customWidth="1"/>
    <col min="2574" max="2574" width="11.28515625" style="1" customWidth="1"/>
    <col min="2575" max="2575" width="9.140625" style="1"/>
    <col min="2576" max="2577" width="0" style="1" hidden="1" customWidth="1"/>
    <col min="2578" max="2816" width="9.140625" style="1"/>
    <col min="2817" max="2817" width="28.7109375" style="1" customWidth="1"/>
    <col min="2818" max="2818" width="55" style="1" customWidth="1"/>
    <col min="2819" max="2819" width="11" style="1" customWidth="1"/>
    <col min="2820" max="2820" width="11.85546875" style="1" customWidth="1"/>
    <col min="2821" max="2822" width="9.140625" style="1"/>
    <col min="2823" max="2823" width="11" style="1" customWidth="1"/>
    <col min="2824" max="2825" width="9.140625" style="1"/>
    <col min="2826" max="2826" width="11.28515625" style="1" customWidth="1"/>
    <col min="2827" max="2827" width="9.140625" style="1"/>
    <col min="2828" max="2828" width="11" style="1" customWidth="1"/>
    <col min="2829" max="2829" width="12" style="1" customWidth="1"/>
    <col min="2830" max="2830" width="11.28515625" style="1" customWidth="1"/>
    <col min="2831" max="2831" width="9.140625" style="1"/>
    <col min="2832" max="2833" width="0" style="1" hidden="1" customWidth="1"/>
    <col min="2834" max="3072" width="9.140625" style="1"/>
    <col min="3073" max="3073" width="28.7109375" style="1" customWidth="1"/>
    <col min="3074" max="3074" width="55" style="1" customWidth="1"/>
    <col min="3075" max="3075" width="11" style="1" customWidth="1"/>
    <col min="3076" max="3076" width="11.85546875" style="1" customWidth="1"/>
    <col min="3077" max="3078" width="9.140625" style="1"/>
    <col min="3079" max="3079" width="11" style="1" customWidth="1"/>
    <col min="3080" max="3081" width="9.140625" style="1"/>
    <col min="3082" max="3082" width="11.28515625" style="1" customWidth="1"/>
    <col min="3083" max="3083" width="9.140625" style="1"/>
    <col min="3084" max="3084" width="11" style="1" customWidth="1"/>
    <col min="3085" max="3085" width="12" style="1" customWidth="1"/>
    <col min="3086" max="3086" width="11.28515625" style="1" customWidth="1"/>
    <col min="3087" max="3087" width="9.140625" style="1"/>
    <col min="3088" max="3089" width="0" style="1" hidden="1" customWidth="1"/>
    <col min="3090" max="3328" width="9.140625" style="1"/>
    <col min="3329" max="3329" width="28.7109375" style="1" customWidth="1"/>
    <col min="3330" max="3330" width="55" style="1" customWidth="1"/>
    <col min="3331" max="3331" width="11" style="1" customWidth="1"/>
    <col min="3332" max="3332" width="11.85546875" style="1" customWidth="1"/>
    <col min="3333" max="3334" width="9.140625" style="1"/>
    <col min="3335" max="3335" width="11" style="1" customWidth="1"/>
    <col min="3336" max="3337" width="9.140625" style="1"/>
    <col min="3338" max="3338" width="11.28515625" style="1" customWidth="1"/>
    <col min="3339" max="3339" width="9.140625" style="1"/>
    <col min="3340" max="3340" width="11" style="1" customWidth="1"/>
    <col min="3341" max="3341" width="12" style="1" customWidth="1"/>
    <col min="3342" max="3342" width="11.28515625" style="1" customWidth="1"/>
    <col min="3343" max="3343" width="9.140625" style="1"/>
    <col min="3344" max="3345" width="0" style="1" hidden="1" customWidth="1"/>
    <col min="3346" max="3584" width="9.140625" style="1"/>
    <col min="3585" max="3585" width="28.7109375" style="1" customWidth="1"/>
    <col min="3586" max="3586" width="55" style="1" customWidth="1"/>
    <col min="3587" max="3587" width="11" style="1" customWidth="1"/>
    <col min="3588" max="3588" width="11.85546875" style="1" customWidth="1"/>
    <col min="3589" max="3590" width="9.140625" style="1"/>
    <col min="3591" max="3591" width="11" style="1" customWidth="1"/>
    <col min="3592" max="3593" width="9.140625" style="1"/>
    <col min="3594" max="3594" width="11.28515625" style="1" customWidth="1"/>
    <col min="3595" max="3595" width="9.140625" style="1"/>
    <col min="3596" max="3596" width="11" style="1" customWidth="1"/>
    <col min="3597" max="3597" width="12" style="1" customWidth="1"/>
    <col min="3598" max="3598" width="11.28515625" style="1" customWidth="1"/>
    <col min="3599" max="3599" width="9.140625" style="1"/>
    <col min="3600" max="3601" width="0" style="1" hidden="1" customWidth="1"/>
    <col min="3602" max="3840" width="9.140625" style="1"/>
    <col min="3841" max="3841" width="28.7109375" style="1" customWidth="1"/>
    <col min="3842" max="3842" width="55" style="1" customWidth="1"/>
    <col min="3843" max="3843" width="11" style="1" customWidth="1"/>
    <col min="3844" max="3844" width="11.85546875" style="1" customWidth="1"/>
    <col min="3845" max="3846" width="9.140625" style="1"/>
    <col min="3847" max="3847" width="11" style="1" customWidth="1"/>
    <col min="3848" max="3849" width="9.140625" style="1"/>
    <col min="3850" max="3850" width="11.28515625" style="1" customWidth="1"/>
    <col min="3851" max="3851" width="9.140625" style="1"/>
    <col min="3852" max="3852" width="11" style="1" customWidth="1"/>
    <col min="3853" max="3853" width="12" style="1" customWidth="1"/>
    <col min="3854" max="3854" width="11.28515625" style="1" customWidth="1"/>
    <col min="3855" max="3855" width="9.140625" style="1"/>
    <col min="3856" max="3857" width="0" style="1" hidden="1" customWidth="1"/>
    <col min="3858" max="4096" width="9.140625" style="1"/>
    <col min="4097" max="4097" width="28.7109375" style="1" customWidth="1"/>
    <col min="4098" max="4098" width="55" style="1" customWidth="1"/>
    <col min="4099" max="4099" width="11" style="1" customWidth="1"/>
    <col min="4100" max="4100" width="11.85546875" style="1" customWidth="1"/>
    <col min="4101" max="4102" width="9.140625" style="1"/>
    <col min="4103" max="4103" width="11" style="1" customWidth="1"/>
    <col min="4104" max="4105" width="9.140625" style="1"/>
    <col min="4106" max="4106" width="11.28515625" style="1" customWidth="1"/>
    <col min="4107" max="4107" width="9.140625" style="1"/>
    <col min="4108" max="4108" width="11" style="1" customWidth="1"/>
    <col min="4109" max="4109" width="12" style="1" customWidth="1"/>
    <col min="4110" max="4110" width="11.28515625" style="1" customWidth="1"/>
    <col min="4111" max="4111" width="9.140625" style="1"/>
    <col min="4112" max="4113" width="0" style="1" hidden="1" customWidth="1"/>
    <col min="4114" max="4352" width="9.140625" style="1"/>
    <col min="4353" max="4353" width="28.7109375" style="1" customWidth="1"/>
    <col min="4354" max="4354" width="55" style="1" customWidth="1"/>
    <col min="4355" max="4355" width="11" style="1" customWidth="1"/>
    <col min="4356" max="4356" width="11.85546875" style="1" customWidth="1"/>
    <col min="4357" max="4358" width="9.140625" style="1"/>
    <col min="4359" max="4359" width="11" style="1" customWidth="1"/>
    <col min="4360" max="4361" width="9.140625" style="1"/>
    <col min="4362" max="4362" width="11.28515625" style="1" customWidth="1"/>
    <col min="4363" max="4363" width="9.140625" style="1"/>
    <col min="4364" max="4364" width="11" style="1" customWidth="1"/>
    <col min="4365" max="4365" width="12" style="1" customWidth="1"/>
    <col min="4366" max="4366" width="11.28515625" style="1" customWidth="1"/>
    <col min="4367" max="4367" width="9.140625" style="1"/>
    <col min="4368" max="4369" width="0" style="1" hidden="1" customWidth="1"/>
    <col min="4370" max="4608" width="9.140625" style="1"/>
    <col min="4609" max="4609" width="28.7109375" style="1" customWidth="1"/>
    <col min="4610" max="4610" width="55" style="1" customWidth="1"/>
    <col min="4611" max="4611" width="11" style="1" customWidth="1"/>
    <col min="4612" max="4612" width="11.85546875" style="1" customWidth="1"/>
    <col min="4613" max="4614" width="9.140625" style="1"/>
    <col min="4615" max="4615" width="11" style="1" customWidth="1"/>
    <col min="4616" max="4617" width="9.140625" style="1"/>
    <col min="4618" max="4618" width="11.28515625" style="1" customWidth="1"/>
    <col min="4619" max="4619" width="9.140625" style="1"/>
    <col min="4620" max="4620" width="11" style="1" customWidth="1"/>
    <col min="4621" max="4621" width="12" style="1" customWidth="1"/>
    <col min="4622" max="4622" width="11.28515625" style="1" customWidth="1"/>
    <col min="4623" max="4623" width="9.140625" style="1"/>
    <col min="4624" max="4625" width="0" style="1" hidden="1" customWidth="1"/>
    <col min="4626" max="4864" width="9.140625" style="1"/>
    <col min="4865" max="4865" width="28.7109375" style="1" customWidth="1"/>
    <col min="4866" max="4866" width="55" style="1" customWidth="1"/>
    <col min="4867" max="4867" width="11" style="1" customWidth="1"/>
    <col min="4868" max="4868" width="11.85546875" style="1" customWidth="1"/>
    <col min="4869" max="4870" width="9.140625" style="1"/>
    <col min="4871" max="4871" width="11" style="1" customWidth="1"/>
    <col min="4872" max="4873" width="9.140625" style="1"/>
    <col min="4874" max="4874" width="11.28515625" style="1" customWidth="1"/>
    <col min="4875" max="4875" width="9.140625" style="1"/>
    <col min="4876" max="4876" width="11" style="1" customWidth="1"/>
    <col min="4877" max="4877" width="12" style="1" customWidth="1"/>
    <col min="4878" max="4878" width="11.28515625" style="1" customWidth="1"/>
    <col min="4879" max="4879" width="9.140625" style="1"/>
    <col min="4880" max="4881" width="0" style="1" hidden="1" customWidth="1"/>
    <col min="4882" max="5120" width="9.140625" style="1"/>
    <col min="5121" max="5121" width="28.7109375" style="1" customWidth="1"/>
    <col min="5122" max="5122" width="55" style="1" customWidth="1"/>
    <col min="5123" max="5123" width="11" style="1" customWidth="1"/>
    <col min="5124" max="5124" width="11.85546875" style="1" customWidth="1"/>
    <col min="5125" max="5126" width="9.140625" style="1"/>
    <col min="5127" max="5127" width="11" style="1" customWidth="1"/>
    <col min="5128" max="5129" width="9.140625" style="1"/>
    <col min="5130" max="5130" width="11.28515625" style="1" customWidth="1"/>
    <col min="5131" max="5131" width="9.140625" style="1"/>
    <col min="5132" max="5132" width="11" style="1" customWidth="1"/>
    <col min="5133" max="5133" width="12" style="1" customWidth="1"/>
    <col min="5134" max="5134" width="11.28515625" style="1" customWidth="1"/>
    <col min="5135" max="5135" width="9.140625" style="1"/>
    <col min="5136" max="5137" width="0" style="1" hidden="1" customWidth="1"/>
    <col min="5138" max="5376" width="9.140625" style="1"/>
    <col min="5377" max="5377" width="28.7109375" style="1" customWidth="1"/>
    <col min="5378" max="5378" width="55" style="1" customWidth="1"/>
    <col min="5379" max="5379" width="11" style="1" customWidth="1"/>
    <col min="5380" max="5380" width="11.85546875" style="1" customWidth="1"/>
    <col min="5381" max="5382" width="9.140625" style="1"/>
    <col min="5383" max="5383" width="11" style="1" customWidth="1"/>
    <col min="5384" max="5385" width="9.140625" style="1"/>
    <col min="5386" max="5386" width="11.28515625" style="1" customWidth="1"/>
    <col min="5387" max="5387" width="9.140625" style="1"/>
    <col min="5388" max="5388" width="11" style="1" customWidth="1"/>
    <col min="5389" max="5389" width="12" style="1" customWidth="1"/>
    <col min="5390" max="5390" width="11.28515625" style="1" customWidth="1"/>
    <col min="5391" max="5391" width="9.140625" style="1"/>
    <col min="5392" max="5393" width="0" style="1" hidden="1" customWidth="1"/>
    <col min="5394" max="5632" width="9.140625" style="1"/>
    <col min="5633" max="5633" width="28.7109375" style="1" customWidth="1"/>
    <col min="5634" max="5634" width="55" style="1" customWidth="1"/>
    <col min="5635" max="5635" width="11" style="1" customWidth="1"/>
    <col min="5636" max="5636" width="11.85546875" style="1" customWidth="1"/>
    <col min="5637" max="5638" width="9.140625" style="1"/>
    <col min="5639" max="5639" width="11" style="1" customWidth="1"/>
    <col min="5640" max="5641" width="9.140625" style="1"/>
    <col min="5642" max="5642" width="11.28515625" style="1" customWidth="1"/>
    <col min="5643" max="5643" width="9.140625" style="1"/>
    <col min="5644" max="5644" width="11" style="1" customWidth="1"/>
    <col min="5645" max="5645" width="12" style="1" customWidth="1"/>
    <col min="5646" max="5646" width="11.28515625" style="1" customWidth="1"/>
    <col min="5647" max="5647" width="9.140625" style="1"/>
    <col min="5648" max="5649" width="0" style="1" hidden="1" customWidth="1"/>
    <col min="5650" max="5888" width="9.140625" style="1"/>
    <col min="5889" max="5889" width="28.7109375" style="1" customWidth="1"/>
    <col min="5890" max="5890" width="55" style="1" customWidth="1"/>
    <col min="5891" max="5891" width="11" style="1" customWidth="1"/>
    <col min="5892" max="5892" width="11.85546875" style="1" customWidth="1"/>
    <col min="5893" max="5894" width="9.140625" style="1"/>
    <col min="5895" max="5895" width="11" style="1" customWidth="1"/>
    <col min="5896" max="5897" width="9.140625" style="1"/>
    <col min="5898" max="5898" width="11.28515625" style="1" customWidth="1"/>
    <col min="5899" max="5899" width="9.140625" style="1"/>
    <col min="5900" max="5900" width="11" style="1" customWidth="1"/>
    <col min="5901" max="5901" width="12" style="1" customWidth="1"/>
    <col min="5902" max="5902" width="11.28515625" style="1" customWidth="1"/>
    <col min="5903" max="5903" width="9.140625" style="1"/>
    <col min="5904" max="5905" width="0" style="1" hidden="1" customWidth="1"/>
    <col min="5906" max="6144" width="9.140625" style="1"/>
    <col min="6145" max="6145" width="28.7109375" style="1" customWidth="1"/>
    <col min="6146" max="6146" width="55" style="1" customWidth="1"/>
    <col min="6147" max="6147" width="11" style="1" customWidth="1"/>
    <col min="6148" max="6148" width="11.85546875" style="1" customWidth="1"/>
    <col min="6149" max="6150" width="9.140625" style="1"/>
    <col min="6151" max="6151" width="11" style="1" customWidth="1"/>
    <col min="6152" max="6153" width="9.140625" style="1"/>
    <col min="6154" max="6154" width="11.28515625" style="1" customWidth="1"/>
    <col min="6155" max="6155" width="9.140625" style="1"/>
    <col min="6156" max="6156" width="11" style="1" customWidth="1"/>
    <col min="6157" max="6157" width="12" style="1" customWidth="1"/>
    <col min="6158" max="6158" width="11.28515625" style="1" customWidth="1"/>
    <col min="6159" max="6159" width="9.140625" style="1"/>
    <col min="6160" max="6161" width="0" style="1" hidden="1" customWidth="1"/>
    <col min="6162" max="6400" width="9.140625" style="1"/>
    <col min="6401" max="6401" width="28.7109375" style="1" customWidth="1"/>
    <col min="6402" max="6402" width="55" style="1" customWidth="1"/>
    <col min="6403" max="6403" width="11" style="1" customWidth="1"/>
    <col min="6404" max="6404" width="11.85546875" style="1" customWidth="1"/>
    <col min="6405" max="6406" width="9.140625" style="1"/>
    <col min="6407" max="6407" width="11" style="1" customWidth="1"/>
    <col min="6408" max="6409" width="9.140625" style="1"/>
    <col min="6410" max="6410" width="11.28515625" style="1" customWidth="1"/>
    <col min="6411" max="6411" width="9.140625" style="1"/>
    <col min="6412" max="6412" width="11" style="1" customWidth="1"/>
    <col min="6413" max="6413" width="12" style="1" customWidth="1"/>
    <col min="6414" max="6414" width="11.28515625" style="1" customWidth="1"/>
    <col min="6415" max="6415" width="9.140625" style="1"/>
    <col min="6416" max="6417" width="0" style="1" hidden="1" customWidth="1"/>
    <col min="6418" max="6656" width="9.140625" style="1"/>
    <col min="6657" max="6657" width="28.7109375" style="1" customWidth="1"/>
    <col min="6658" max="6658" width="55" style="1" customWidth="1"/>
    <col min="6659" max="6659" width="11" style="1" customWidth="1"/>
    <col min="6660" max="6660" width="11.85546875" style="1" customWidth="1"/>
    <col min="6661" max="6662" width="9.140625" style="1"/>
    <col min="6663" max="6663" width="11" style="1" customWidth="1"/>
    <col min="6664" max="6665" width="9.140625" style="1"/>
    <col min="6666" max="6666" width="11.28515625" style="1" customWidth="1"/>
    <col min="6667" max="6667" width="9.140625" style="1"/>
    <col min="6668" max="6668" width="11" style="1" customWidth="1"/>
    <col min="6669" max="6669" width="12" style="1" customWidth="1"/>
    <col min="6670" max="6670" width="11.28515625" style="1" customWidth="1"/>
    <col min="6671" max="6671" width="9.140625" style="1"/>
    <col min="6672" max="6673" width="0" style="1" hidden="1" customWidth="1"/>
    <col min="6674" max="6912" width="9.140625" style="1"/>
    <col min="6913" max="6913" width="28.7109375" style="1" customWidth="1"/>
    <col min="6914" max="6914" width="55" style="1" customWidth="1"/>
    <col min="6915" max="6915" width="11" style="1" customWidth="1"/>
    <col min="6916" max="6916" width="11.85546875" style="1" customWidth="1"/>
    <col min="6917" max="6918" width="9.140625" style="1"/>
    <col min="6919" max="6919" width="11" style="1" customWidth="1"/>
    <col min="6920" max="6921" width="9.140625" style="1"/>
    <col min="6922" max="6922" width="11.28515625" style="1" customWidth="1"/>
    <col min="6923" max="6923" width="9.140625" style="1"/>
    <col min="6924" max="6924" width="11" style="1" customWidth="1"/>
    <col min="6925" max="6925" width="12" style="1" customWidth="1"/>
    <col min="6926" max="6926" width="11.28515625" style="1" customWidth="1"/>
    <col min="6927" max="6927" width="9.140625" style="1"/>
    <col min="6928" max="6929" width="0" style="1" hidden="1" customWidth="1"/>
    <col min="6930" max="7168" width="9.140625" style="1"/>
    <col min="7169" max="7169" width="28.7109375" style="1" customWidth="1"/>
    <col min="7170" max="7170" width="55" style="1" customWidth="1"/>
    <col min="7171" max="7171" width="11" style="1" customWidth="1"/>
    <col min="7172" max="7172" width="11.85546875" style="1" customWidth="1"/>
    <col min="7173" max="7174" width="9.140625" style="1"/>
    <col min="7175" max="7175" width="11" style="1" customWidth="1"/>
    <col min="7176" max="7177" width="9.140625" style="1"/>
    <col min="7178" max="7178" width="11.28515625" style="1" customWidth="1"/>
    <col min="7179" max="7179" width="9.140625" style="1"/>
    <col min="7180" max="7180" width="11" style="1" customWidth="1"/>
    <col min="7181" max="7181" width="12" style="1" customWidth="1"/>
    <col min="7182" max="7182" width="11.28515625" style="1" customWidth="1"/>
    <col min="7183" max="7183" width="9.140625" style="1"/>
    <col min="7184" max="7185" width="0" style="1" hidden="1" customWidth="1"/>
    <col min="7186" max="7424" width="9.140625" style="1"/>
    <col min="7425" max="7425" width="28.7109375" style="1" customWidth="1"/>
    <col min="7426" max="7426" width="55" style="1" customWidth="1"/>
    <col min="7427" max="7427" width="11" style="1" customWidth="1"/>
    <col min="7428" max="7428" width="11.85546875" style="1" customWidth="1"/>
    <col min="7429" max="7430" width="9.140625" style="1"/>
    <col min="7431" max="7431" width="11" style="1" customWidth="1"/>
    <col min="7432" max="7433" width="9.140625" style="1"/>
    <col min="7434" max="7434" width="11.28515625" style="1" customWidth="1"/>
    <col min="7435" max="7435" width="9.140625" style="1"/>
    <col min="7436" max="7436" width="11" style="1" customWidth="1"/>
    <col min="7437" max="7437" width="12" style="1" customWidth="1"/>
    <col min="7438" max="7438" width="11.28515625" style="1" customWidth="1"/>
    <col min="7439" max="7439" width="9.140625" style="1"/>
    <col min="7440" max="7441" width="0" style="1" hidden="1" customWidth="1"/>
    <col min="7442" max="7680" width="9.140625" style="1"/>
    <col min="7681" max="7681" width="28.7109375" style="1" customWidth="1"/>
    <col min="7682" max="7682" width="55" style="1" customWidth="1"/>
    <col min="7683" max="7683" width="11" style="1" customWidth="1"/>
    <col min="7684" max="7684" width="11.85546875" style="1" customWidth="1"/>
    <col min="7685" max="7686" width="9.140625" style="1"/>
    <col min="7687" max="7687" width="11" style="1" customWidth="1"/>
    <col min="7688" max="7689" width="9.140625" style="1"/>
    <col min="7690" max="7690" width="11.28515625" style="1" customWidth="1"/>
    <col min="7691" max="7691" width="9.140625" style="1"/>
    <col min="7692" max="7692" width="11" style="1" customWidth="1"/>
    <col min="7693" max="7693" width="12" style="1" customWidth="1"/>
    <col min="7694" max="7694" width="11.28515625" style="1" customWidth="1"/>
    <col min="7695" max="7695" width="9.140625" style="1"/>
    <col min="7696" max="7697" width="0" style="1" hidden="1" customWidth="1"/>
    <col min="7698" max="7936" width="9.140625" style="1"/>
    <col min="7937" max="7937" width="28.7109375" style="1" customWidth="1"/>
    <col min="7938" max="7938" width="55" style="1" customWidth="1"/>
    <col min="7939" max="7939" width="11" style="1" customWidth="1"/>
    <col min="7940" max="7940" width="11.85546875" style="1" customWidth="1"/>
    <col min="7941" max="7942" width="9.140625" style="1"/>
    <col min="7943" max="7943" width="11" style="1" customWidth="1"/>
    <col min="7944" max="7945" width="9.140625" style="1"/>
    <col min="7946" max="7946" width="11.28515625" style="1" customWidth="1"/>
    <col min="7947" max="7947" width="9.140625" style="1"/>
    <col min="7948" max="7948" width="11" style="1" customWidth="1"/>
    <col min="7949" max="7949" width="12" style="1" customWidth="1"/>
    <col min="7950" max="7950" width="11.28515625" style="1" customWidth="1"/>
    <col min="7951" max="7951" width="9.140625" style="1"/>
    <col min="7952" max="7953" width="0" style="1" hidden="1" customWidth="1"/>
    <col min="7954" max="8192" width="9.140625" style="1"/>
    <col min="8193" max="8193" width="28.7109375" style="1" customWidth="1"/>
    <col min="8194" max="8194" width="55" style="1" customWidth="1"/>
    <col min="8195" max="8195" width="11" style="1" customWidth="1"/>
    <col min="8196" max="8196" width="11.85546875" style="1" customWidth="1"/>
    <col min="8197" max="8198" width="9.140625" style="1"/>
    <col min="8199" max="8199" width="11" style="1" customWidth="1"/>
    <col min="8200" max="8201" width="9.140625" style="1"/>
    <col min="8202" max="8202" width="11.28515625" style="1" customWidth="1"/>
    <col min="8203" max="8203" width="9.140625" style="1"/>
    <col min="8204" max="8204" width="11" style="1" customWidth="1"/>
    <col min="8205" max="8205" width="12" style="1" customWidth="1"/>
    <col min="8206" max="8206" width="11.28515625" style="1" customWidth="1"/>
    <col min="8207" max="8207" width="9.140625" style="1"/>
    <col min="8208" max="8209" width="0" style="1" hidden="1" customWidth="1"/>
    <col min="8210" max="8448" width="9.140625" style="1"/>
    <col min="8449" max="8449" width="28.7109375" style="1" customWidth="1"/>
    <col min="8450" max="8450" width="55" style="1" customWidth="1"/>
    <col min="8451" max="8451" width="11" style="1" customWidth="1"/>
    <col min="8452" max="8452" width="11.85546875" style="1" customWidth="1"/>
    <col min="8453" max="8454" width="9.140625" style="1"/>
    <col min="8455" max="8455" width="11" style="1" customWidth="1"/>
    <col min="8456" max="8457" width="9.140625" style="1"/>
    <col min="8458" max="8458" width="11.28515625" style="1" customWidth="1"/>
    <col min="8459" max="8459" width="9.140625" style="1"/>
    <col min="8460" max="8460" width="11" style="1" customWidth="1"/>
    <col min="8461" max="8461" width="12" style="1" customWidth="1"/>
    <col min="8462" max="8462" width="11.28515625" style="1" customWidth="1"/>
    <col min="8463" max="8463" width="9.140625" style="1"/>
    <col min="8464" max="8465" width="0" style="1" hidden="1" customWidth="1"/>
    <col min="8466" max="8704" width="9.140625" style="1"/>
    <col min="8705" max="8705" width="28.7109375" style="1" customWidth="1"/>
    <col min="8706" max="8706" width="55" style="1" customWidth="1"/>
    <col min="8707" max="8707" width="11" style="1" customWidth="1"/>
    <col min="8708" max="8708" width="11.85546875" style="1" customWidth="1"/>
    <col min="8709" max="8710" width="9.140625" style="1"/>
    <col min="8711" max="8711" width="11" style="1" customWidth="1"/>
    <col min="8712" max="8713" width="9.140625" style="1"/>
    <col min="8714" max="8714" width="11.28515625" style="1" customWidth="1"/>
    <col min="8715" max="8715" width="9.140625" style="1"/>
    <col min="8716" max="8716" width="11" style="1" customWidth="1"/>
    <col min="8717" max="8717" width="12" style="1" customWidth="1"/>
    <col min="8718" max="8718" width="11.28515625" style="1" customWidth="1"/>
    <col min="8719" max="8719" width="9.140625" style="1"/>
    <col min="8720" max="8721" width="0" style="1" hidden="1" customWidth="1"/>
    <col min="8722" max="8960" width="9.140625" style="1"/>
    <col min="8961" max="8961" width="28.7109375" style="1" customWidth="1"/>
    <col min="8962" max="8962" width="55" style="1" customWidth="1"/>
    <col min="8963" max="8963" width="11" style="1" customWidth="1"/>
    <col min="8964" max="8964" width="11.85546875" style="1" customWidth="1"/>
    <col min="8965" max="8966" width="9.140625" style="1"/>
    <col min="8967" max="8967" width="11" style="1" customWidth="1"/>
    <col min="8968" max="8969" width="9.140625" style="1"/>
    <col min="8970" max="8970" width="11.28515625" style="1" customWidth="1"/>
    <col min="8971" max="8971" width="9.140625" style="1"/>
    <col min="8972" max="8972" width="11" style="1" customWidth="1"/>
    <col min="8973" max="8973" width="12" style="1" customWidth="1"/>
    <col min="8974" max="8974" width="11.28515625" style="1" customWidth="1"/>
    <col min="8975" max="8975" width="9.140625" style="1"/>
    <col min="8976" max="8977" width="0" style="1" hidden="1" customWidth="1"/>
    <col min="8978" max="9216" width="9.140625" style="1"/>
    <col min="9217" max="9217" width="28.7109375" style="1" customWidth="1"/>
    <col min="9218" max="9218" width="55" style="1" customWidth="1"/>
    <col min="9219" max="9219" width="11" style="1" customWidth="1"/>
    <col min="9220" max="9220" width="11.85546875" style="1" customWidth="1"/>
    <col min="9221" max="9222" width="9.140625" style="1"/>
    <col min="9223" max="9223" width="11" style="1" customWidth="1"/>
    <col min="9224" max="9225" width="9.140625" style="1"/>
    <col min="9226" max="9226" width="11.28515625" style="1" customWidth="1"/>
    <col min="9227" max="9227" width="9.140625" style="1"/>
    <col min="9228" max="9228" width="11" style="1" customWidth="1"/>
    <col min="9229" max="9229" width="12" style="1" customWidth="1"/>
    <col min="9230" max="9230" width="11.28515625" style="1" customWidth="1"/>
    <col min="9231" max="9231" width="9.140625" style="1"/>
    <col min="9232" max="9233" width="0" style="1" hidden="1" customWidth="1"/>
    <col min="9234" max="9472" width="9.140625" style="1"/>
    <col min="9473" max="9473" width="28.7109375" style="1" customWidth="1"/>
    <col min="9474" max="9474" width="55" style="1" customWidth="1"/>
    <col min="9475" max="9475" width="11" style="1" customWidth="1"/>
    <col min="9476" max="9476" width="11.85546875" style="1" customWidth="1"/>
    <col min="9477" max="9478" width="9.140625" style="1"/>
    <col min="9479" max="9479" width="11" style="1" customWidth="1"/>
    <col min="9480" max="9481" width="9.140625" style="1"/>
    <col min="9482" max="9482" width="11.28515625" style="1" customWidth="1"/>
    <col min="9483" max="9483" width="9.140625" style="1"/>
    <col min="9484" max="9484" width="11" style="1" customWidth="1"/>
    <col min="9485" max="9485" width="12" style="1" customWidth="1"/>
    <col min="9486" max="9486" width="11.28515625" style="1" customWidth="1"/>
    <col min="9487" max="9487" width="9.140625" style="1"/>
    <col min="9488" max="9489" width="0" style="1" hidden="1" customWidth="1"/>
    <col min="9490" max="9728" width="9.140625" style="1"/>
    <col min="9729" max="9729" width="28.7109375" style="1" customWidth="1"/>
    <col min="9730" max="9730" width="55" style="1" customWidth="1"/>
    <col min="9731" max="9731" width="11" style="1" customWidth="1"/>
    <col min="9732" max="9732" width="11.85546875" style="1" customWidth="1"/>
    <col min="9733" max="9734" width="9.140625" style="1"/>
    <col min="9735" max="9735" width="11" style="1" customWidth="1"/>
    <col min="9736" max="9737" width="9.140625" style="1"/>
    <col min="9738" max="9738" width="11.28515625" style="1" customWidth="1"/>
    <col min="9739" max="9739" width="9.140625" style="1"/>
    <col min="9740" max="9740" width="11" style="1" customWidth="1"/>
    <col min="9741" max="9741" width="12" style="1" customWidth="1"/>
    <col min="9742" max="9742" width="11.28515625" style="1" customWidth="1"/>
    <col min="9743" max="9743" width="9.140625" style="1"/>
    <col min="9744" max="9745" width="0" style="1" hidden="1" customWidth="1"/>
    <col min="9746" max="9984" width="9.140625" style="1"/>
    <col min="9985" max="9985" width="28.7109375" style="1" customWidth="1"/>
    <col min="9986" max="9986" width="55" style="1" customWidth="1"/>
    <col min="9987" max="9987" width="11" style="1" customWidth="1"/>
    <col min="9988" max="9988" width="11.85546875" style="1" customWidth="1"/>
    <col min="9989" max="9990" width="9.140625" style="1"/>
    <col min="9991" max="9991" width="11" style="1" customWidth="1"/>
    <col min="9992" max="9993" width="9.140625" style="1"/>
    <col min="9994" max="9994" width="11.28515625" style="1" customWidth="1"/>
    <col min="9995" max="9995" width="9.140625" style="1"/>
    <col min="9996" max="9996" width="11" style="1" customWidth="1"/>
    <col min="9997" max="9997" width="12" style="1" customWidth="1"/>
    <col min="9998" max="9998" width="11.28515625" style="1" customWidth="1"/>
    <col min="9999" max="9999" width="9.140625" style="1"/>
    <col min="10000" max="10001" width="0" style="1" hidden="1" customWidth="1"/>
    <col min="10002" max="10240" width="9.140625" style="1"/>
    <col min="10241" max="10241" width="28.7109375" style="1" customWidth="1"/>
    <col min="10242" max="10242" width="55" style="1" customWidth="1"/>
    <col min="10243" max="10243" width="11" style="1" customWidth="1"/>
    <col min="10244" max="10244" width="11.85546875" style="1" customWidth="1"/>
    <col min="10245" max="10246" width="9.140625" style="1"/>
    <col min="10247" max="10247" width="11" style="1" customWidth="1"/>
    <col min="10248" max="10249" width="9.140625" style="1"/>
    <col min="10250" max="10250" width="11.28515625" style="1" customWidth="1"/>
    <col min="10251" max="10251" width="9.140625" style="1"/>
    <col min="10252" max="10252" width="11" style="1" customWidth="1"/>
    <col min="10253" max="10253" width="12" style="1" customWidth="1"/>
    <col min="10254" max="10254" width="11.28515625" style="1" customWidth="1"/>
    <col min="10255" max="10255" width="9.140625" style="1"/>
    <col min="10256" max="10257" width="0" style="1" hidden="1" customWidth="1"/>
    <col min="10258" max="10496" width="9.140625" style="1"/>
    <col min="10497" max="10497" width="28.7109375" style="1" customWidth="1"/>
    <col min="10498" max="10498" width="55" style="1" customWidth="1"/>
    <col min="10499" max="10499" width="11" style="1" customWidth="1"/>
    <col min="10500" max="10500" width="11.85546875" style="1" customWidth="1"/>
    <col min="10501" max="10502" width="9.140625" style="1"/>
    <col min="10503" max="10503" width="11" style="1" customWidth="1"/>
    <col min="10504" max="10505" width="9.140625" style="1"/>
    <col min="10506" max="10506" width="11.28515625" style="1" customWidth="1"/>
    <col min="10507" max="10507" width="9.140625" style="1"/>
    <col min="10508" max="10508" width="11" style="1" customWidth="1"/>
    <col min="10509" max="10509" width="12" style="1" customWidth="1"/>
    <col min="10510" max="10510" width="11.28515625" style="1" customWidth="1"/>
    <col min="10511" max="10511" width="9.140625" style="1"/>
    <col min="10512" max="10513" width="0" style="1" hidden="1" customWidth="1"/>
    <col min="10514" max="10752" width="9.140625" style="1"/>
    <col min="10753" max="10753" width="28.7109375" style="1" customWidth="1"/>
    <col min="10754" max="10754" width="55" style="1" customWidth="1"/>
    <col min="10755" max="10755" width="11" style="1" customWidth="1"/>
    <col min="10756" max="10756" width="11.85546875" style="1" customWidth="1"/>
    <col min="10757" max="10758" width="9.140625" style="1"/>
    <col min="10759" max="10759" width="11" style="1" customWidth="1"/>
    <col min="10760" max="10761" width="9.140625" style="1"/>
    <col min="10762" max="10762" width="11.28515625" style="1" customWidth="1"/>
    <col min="10763" max="10763" width="9.140625" style="1"/>
    <col min="10764" max="10764" width="11" style="1" customWidth="1"/>
    <col min="10765" max="10765" width="12" style="1" customWidth="1"/>
    <col min="10766" max="10766" width="11.28515625" style="1" customWidth="1"/>
    <col min="10767" max="10767" width="9.140625" style="1"/>
    <col min="10768" max="10769" width="0" style="1" hidden="1" customWidth="1"/>
    <col min="10770" max="11008" width="9.140625" style="1"/>
    <col min="11009" max="11009" width="28.7109375" style="1" customWidth="1"/>
    <col min="11010" max="11010" width="55" style="1" customWidth="1"/>
    <col min="11011" max="11011" width="11" style="1" customWidth="1"/>
    <col min="11012" max="11012" width="11.85546875" style="1" customWidth="1"/>
    <col min="11013" max="11014" width="9.140625" style="1"/>
    <col min="11015" max="11015" width="11" style="1" customWidth="1"/>
    <col min="11016" max="11017" width="9.140625" style="1"/>
    <col min="11018" max="11018" width="11.28515625" style="1" customWidth="1"/>
    <col min="11019" max="11019" width="9.140625" style="1"/>
    <col min="11020" max="11020" width="11" style="1" customWidth="1"/>
    <col min="11021" max="11021" width="12" style="1" customWidth="1"/>
    <col min="11022" max="11022" width="11.28515625" style="1" customWidth="1"/>
    <col min="11023" max="11023" width="9.140625" style="1"/>
    <col min="11024" max="11025" width="0" style="1" hidden="1" customWidth="1"/>
    <col min="11026" max="11264" width="9.140625" style="1"/>
    <col min="11265" max="11265" width="28.7109375" style="1" customWidth="1"/>
    <col min="11266" max="11266" width="55" style="1" customWidth="1"/>
    <col min="11267" max="11267" width="11" style="1" customWidth="1"/>
    <col min="11268" max="11268" width="11.85546875" style="1" customWidth="1"/>
    <col min="11269" max="11270" width="9.140625" style="1"/>
    <col min="11271" max="11271" width="11" style="1" customWidth="1"/>
    <col min="11272" max="11273" width="9.140625" style="1"/>
    <col min="11274" max="11274" width="11.28515625" style="1" customWidth="1"/>
    <col min="11275" max="11275" width="9.140625" style="1"/>
    <col min="11276" max="11276" width="11" style="1" customWidth="1"/>
    <col min="11277" max="11277" width="12" style="1" customWidth="1"/>
    <col min="11278" max="11278" width="11.28515625" style="1" customWidth="1"/>
    <col min="11279" max="11279" width="9.140625" style="1"/>
    <col min="11280" max="11281" width="0" style="1" hidden="1" customWidth="1"/>
    <col min="11282" max="11520" width="9.140625" style="1"/>
    <col min="11521" max="11521" width="28.7109375" style="1" customWidth="1"/>
    <col min="11522" max="11522" width="55" style="1" customWidth="1"/>
    <col min="11523" max="11523" width="11" style="1" customWidth="1"/>
    <col min="11524" max="11524" width="11.85546875" style="1" customWidth="1"/>
    <col min="11525" max="11526" width="9.140625" style="1"/>
    <col min="11527" max="11527" width="11" style="1" customWidth="1"/>
    <col min="11528" max="11529" width="9.140625" style="1"/>
    <col min="11530" max="11530" width="11.28515625" style="1" customWidth="1"/>
    <col min="11531" max="11531" width="9.140625" style="1"/>
    <col min="11532" max="11532" width="11" style="1" customWidth="1"/>
    <col min="11533" max="11533" width="12" style="1" customWidth="1"/>
    <col min="11534" max="11534" width="11.28515625" style="1" customWidth="1"/>
    <col min="11535" max="11535" width="9.140625" style="1"/>
    <col min="11536" max="11537" width="0" style="1" hidden="1" customWidth="1"/>
    <col min="11538" max="11776" width="9.140625" style="1"/>
    <col min="11777" max="11777" width="28.7109375" style="1" customWidth="1"/>
    <col min="11778" max="11778" width="55" style="1" customWidth="1"/>
    <col min="11779" max="11779" width="11" style="1" customWidth="1"/>
    <col min="11780" max="11780" width="11.85546875" style="1" customWidth="1"/>
    <col min="11781" max="11782" width="9.140625" style="1"/>
    <col min="11783" max="11783" width="11" style="1" customWidth="1"/>
    <col min="11784" max="11785" width="9.140625" style="1"/>
    <col min="11786" max="11786" width="11.28515625" style="1" customWidth="1"/>
    <col min="11787" max="11787" width="9.140625" style="1"/>
    <col min="11788" max="11788" width="11" style="1" customWidth="1"/>
    <col min="11789" max="11789" width="12" style="1" customWidth="1"/>
    <col min="11790" max="11790" width="11.28515625" style="1" customWidth="1"/>
    <col min="11791" max="11791" width="9.140625" style="1"/>
    <col min="11792" max="11793" width="0" style="1" hidden="1" customWidth="1"/>
    <col min="11794" max="12032" width="9.140625" style="1"/>
    <col min="12033" max="12033" width="28.7109375" style="1" customWidth="1"/>
    <col min="12034" max="12034" width="55" style="1" customWidth="1"/>
    <col min="12035" max="12035" width="11" style="1" customWidth="1"/>
    <col min="12036" max="12036" width="11.85546875" style="1" customWidth="1"/>
    <col min="12037" max="12038" width="9.140625" style="1"/>
    <col min="12039" max="12039" width="11" style="1" customWidth="1"/>
    <col min="12040" max="12041" width="9.140625" style="1"/>
    <col min="12042" max="12042" width="11.28515625" style="1" customWidth="1"/>
    <col min="12043" max="12043" width="9.140625" style="1"/>
    <col min="12044" max="12044" width="11" style="1" customWidth="1"/>
    <col min="12045" max="12045" width="12" style="1" customWidth="1"/>
    <col min="12046" max="12046" width="11.28515625" style="1" customWidth="1"/>
    <col min="12047" max="12047" width="9.140625" style="1"/>
    <col min="12048" max="12049" width="0" style="1" hidden="1" customWidth="1"/>
    <col min="12050" max="12288" width="9.140625" style="1"/>
    <col min="12289" max="12289" width="28.7109375" style="1" customWidth="1"/>
    <col min="12290" max="12290" width="55" style="1" customWidth="1"/>
    <col min="12291" max="12291" width="11" style="1" customWidth="1"/>
    <col min="12292" max="12292" width="11.85546875" style="1" customWidth="1"/>
    <col min="12293" max="12294" width="9.140625" style="1"/>
    <col min="12295" max="12295" width="11" style="1" customWidth="1"/>
    <col min="12296" max="12297" width="9.140625" style="1"/>
    <col min="12298" max="12298" width="11.28515625" style="1" customWidth="1"/>
    <col min="12299" max="12299" width="9.140625" style="1"/>
    <col min="12300" max="12300" width="11" style="1" customWidth="1"/>
    <col min="12301" max="12301" width="12" style="1" customWidth="1"/>
    <col min="12302" max="12302" width="11.28515625" style="1" customWidth="1"/>
    <col min="12303" max="12303" width="9.140625" style="1"/>
    <col min="12304" max="12305" width="0" style="1" hidden="1" customWidth="1"/>
    <col min="12306" max="12544" width="9.140625" style="1"/>
    <col min="12545" max="12545" width="28.7109375" style="1" customWidth="1"/>
    <col min="12546" max="12546" width="55" style="1" customWidth="1"/>
    <col min="12547" max="12547" width="11" style="1" customWidth="1"/>
    <col min="12548" max="12548" width="11.85546875" style="1" customWidth="1"/>
    <col min="12549" max="12550" width="9.140625" style="1"/>
    <col min="12551" max="12551" width="11" style="1" customWidth="1"/>
    <col min="12552" max="12553" width="9.140625" style="1"/>
    <col min="12554" max="12554" width="11.28515625" style="1" customWidth="1"/>
    <col min="12555" max="12555" width="9.140625" style="1"/>
    <col min="12556" max="12556" width="11" style="1" customWidth="1"/>
    <col min="12557" max="12557" width="12" style="1" customWidth="1"/>
    <col min="12558" max="12558" width="11.28515625" style="1" customWidth="1"/>
    <col min="12559" max="12559" width="9.140625" style="1"/>
    <col min="12560" max="12561" width="0" style="1" hidden="1" customWidth="1"/>
    <col min="12562" max="12800" width="9.140625" style="1"/>
    <col min="12801" max="12801" width="28.7109375" style="1" customWidth="1"/>
    <col min="12802" max="12802" width="55" style="1" customWidth="1"/>
    <col min="12803" max="12803" width="11" style="1" customWidth="1"/>
    <col min="12804" max="12804" width="11.85546875" style="1" customWidth="1"/>
    <col min="12805" max="12806" width="9.140625" style="1"/>
    <col min="12807" max="12807" width="11" style="1" customWidth="1"/>
    <col min="12808" max="12809" width="9.140625" style="1"/>
    <col min="12810" max="12810" width="11.28515625" style="1" customWidth="1"/>
    <col min="12811" max="12811" width="9.140625" style="1"/>
    <col min="12812" max="12812" width="11" style="1" customWidth="1"/>
    <col min="12813" max="12813" width="12" style="1" customWidth="1"/>
    <col min="12814" max="12814" width="11.28515625" style="1" customWidth="1"/>
    <col min="12815" max="12815" width="9.140625" style="1"/>
    <col min="12816" max="12817" width="0" style="1" hidden="1" customWidth="1"/>
    <col min="12818" max="13056" width="9.140625" style="1"/>
    <col min="13057" max="13057" width="28.7109375" style="1" customWidth="1"/>
    <col min="13058" max="13058" width="55" style="1" customWidth="1"/>
    <col min="13059" max="13059" width="11" style="1" customWidth="1"/>
    <col min="13060" max="13060" width="11.85546875" style="1" customWidth="1"/>
    <col min="13061" max="13062" width="9.140625" style="1"/>
    <col min="13063" max="13063" width="11" style="1" customWidth="1"/>
    <col min="13064" max="13065" width="9.140625" style="1"/>
    <col min="13066" max="13066" width="11.28515625" style="1" customWidth="1"/>
    <col min="13067" max="13067" width="9.140625" style="1"/>
    <col min="13068" max="13068" width="11" style="1" customWidth="1"/>
    <col min="13069" max="13069" width="12" style="1" customWidth="1"/>
    <col min="13070" max="13070" width="11.28515625" style="1" customWidth="1"/>
    <col min="13071" max="13071" width="9.140625" style="1"/>
    <col min="13072" max="13073" width="0" style="1" hidden="1" customWidth="1"/>
    <col min="13074" max="13312" width="9.140625" style="1"/>
    <col min="13313" max="13313" width="28.7109375" style="1" customWidth="1"/>
    <col min="13314" max="13314" width="55" style="1" customWidth="1"/>
    <col min="13315" max="13315" width="11" style="1" customWidth="1"/>
    <col min="13316" max="13316" width="11.85546875" style="1" customWidth="1"/>
    <col min="13317" max="13318" width="9.140625" style="1"/>
    <col min="13319" max="13319" width="11" style="1" customWidth="1"/>
    <col min="13320" max="13321" width="9.140625" style="1"/>
    <col min="13322" max="13322" width="11.28515625" style="1" customWidth="1"/>
    <col min="13323" max="13323" width="9.140625" style="1"/>
    <col min="13324" max="13324" width="11" style="1" customWidth="1"/>
    <col min="13325" max="13325" width="12" style="1" customWidth="1"/>
    <col min="13326" max="13326" width="11.28515625" style="1" customWidth="1"/>
    <col min="13327" max="13327" width="9.140625" style="1"/>
    <col min="13328" max="13329" width="0" style="1" hidden="1" customWidth="1"/>
    <col min="13330" max="13568" width="9.140625" style="1"/>
    <col min="13569" max="13569" width="28.7109375" style="1" customWidth="1"/>
    <col min="13570" max="13570" width="55" style="1" customWidth="1"/>
    <col min="13571" max="13571" width="11" style="1" customWidth="1"/>
    <col min="13572" max="13572" width="11.85546875" style="1" customWidth="1"/>
    <col min="13573" max="13574" width="9.140625" style="1"/>
    <col min="13575" max="13575" width="11" style="1" customWidth="1"/>
    <col min="13576" max="13577" width="9.140625" style="1"/>
    <col min="13578" max="13578" width="11.28515625" style="1" customWidth="1"/>
    <col min="13579" max="13579" width="9.140625" style="1"/>
    <col min="13580" max="13580" width="11" style="1" customWidth="1"/>
    <col min="13581" max="13581" width="12" style="1" customWidth="1"/>
    <col min="13582" max="13582" width="11.28515625" style="1" customWidth="1"/>
    <col min="13583" max="13583" width="9.140625" style="1"/>
    <col min="13584" max="13585" width="0" style="1" hidden="1" customWidth="1"/>
    <col min="13586" max="13824" width="9.140625" style="1"/>
    <col min="13825" max="13825" width="28.7109375" style="1" customWidth="1"/>
    <col min="13826" max="13826" width="55" style="1" customWidth="1"/>
    <col min="13827" max="13827" width="11" style="1" customWidth="1"/>
    <col min="13828" max="13828" width="11.85546875" style="1" customWidth="1"/>
    <col min="13829" max="13830" width="9.140625" style="1"/>
    <col min="13831" max="13831" width="11" style="1" customWidth="1"/>
    <col min="13832" max="13833" width="9.140625" style="1"/>
    <col min="13834" max="13834" width="11.28515625" style="1" customWidth="1"/>
    <col min="13835" max="13835" width="9.140625" style="1"/>
    <col min="13836" max="13836" width="11" style="1" customWidth="1"/>
    <col min="13837" max="13837" width="12" style="1" customWidth="1"/>
    <col min="13838" max="13838" width="11.28515625" style="1" customWidth="1"/>
    <col min="13839" max="13839" width="9.140625" style="1"/>
    <col min="13840" max="13841" width="0" style="1" hidden="1" customWidth="1"/>
    <col min="13842" max="14080" width="9.140625" style="1"/>
    <col min="14081" max="14081" width="28.7109375" style="1" customWidth="1"/>
    <col min="14082" max="14082" width="55" style="1" customWidth="1"/>
    <col min="14083" max="14083" width="11" style="1" customWidth="1"/>
    <col min="14084" max="14084" width="11.85546875" style="1" customWidth="1"/>
    <col min="14085" max="14086" width="9.140625" style="1"/>
    <col min="14087" max="14087" width="11" style="1" customWidth="1"/>
    <col min="14088" max="14089" width="9.140625" style="1"/>
    <col min="14090" max="14090" width="11.28515625" style="1" customWidth="1"/>
    <col min="14091" max="14091" width="9.140625" style="1"/>
    <col min="14092" max="14092" width="11" style="1" customWidth="1"/>
    <col min="14093" max="14093" width="12" style="1" customWidth="1"/>
    <col min="14094" max="14094" width="11.28515625" style="1" customWidth="1"/>
    <col min="14095" max="14095" width="9.140625" style="1"/>
    <col min="14096" max="14097" width="0" style="1" hidden="1" customWidth="1"/>
    <col min="14098" max="14336" width="9.140625" style="1"/>
    <col min="14337" max="14337" width="28.7109375" style="1" customWidth="1"/>
    <col min="14338" max="14338" width="55" style="1" customWidth="1"/>
    <col min="14339" max="14339" width="11" style="1" customWidth="1"/>
    <col min="14340" max="14340" width="11.85546875" style="1" customWidth="1"/>
    <col min="14341" max="14342" width="9.140625" style="1"/>
    <col min="14343" max="14343" width="11" style="1" customWidth="1"/>
    <col min="14344" max="14345" width="9.140625" style="1"/>
    <col min="14346" max="14346" width="11.28515625" style="1" customWidth="1"/>
    <col min="14347" max="14347" width="9.140625" style="1"/>
    <col min="14348" max="14348" width="11" style="1" customWidth="1"/>
    <col min="14349" max="14349" width="12" style="1" customWidth="1"/>
    <col min="14350" max="14350" width="11.28515625" style="1" customWidth="1"/>
    <col min="14351" max="14351" width="9.140625" style="1"/>
    <col min="14352" max="14353" width="0" style="1" hidden="1" customWidth="1"/>
    <col min="14354" max="14592" width="9.140625" style="1"/>
    <col min="14593" max="14593" width="28.7109375" style="1" customWidth="1"/>
    <col min="14594" max="14594" width="55" style="1" customWidth="1"/>
    <col min="14595" max="14595" width="11" style="1" customWidth="1"/>
    <col min="14596" max="14596" width="11.85546875" style="1" customWidth="1"/>
    <col min="14597" max="14598" width="9.140625" style="1"/>
    <col min="14599" max="14599" width="11" style="1" customWidth="1"/>
    <col min="14600" max="14601" width="9.140625" style="1"/>
    <col min="14602" max="14602" width="11.28515625" style="1" customWidth="1"/>
    <col min="14603" max="14603" width="9.140625" style="1"/>
    <col min="14604" max="14604" width="11" style="1" customWidth="1"/>
    <col min="14605" max="14605" width="12" style="1" customWidth="1"/>
    <col min="14606" max="14606" width="11.28515625" style="1" customWidth="1"/>
    <col min="14607" max="14607" width="9.140625" style="1"/>
    <col min="14608" max="14609" width="0" style="1" hidden="1" customWidth="1"/>
    <col min="14610" max="14848" width="9.140625" style="1"/>
    <col min="14849" max="14849" width="28.7109375" style="1" customWidth="1"/>
    <col min="14850" max="14850" width="55" style="1" customWidth="1"/>
    <col min="14851" max="14851" width="11" style="1" customWidth="1"/>
    <col min="14852" max="14852" width="11.85546875" style="1" customWidth="1"/>
    <col min="14853" max="14854" width="9.140625" style="1"/>
    <col min="14855" max="14855" width="11" style="1" customWidth="1"/>
    <col min="14856" max="14857" width="9.140625" style="1"/>
    <col min="14858" max="14858" width="11.28515625" style="1" customWidth="1"/>
    <col min="14859" max="14859" width="9.140625" style="1"/>
    <col min="14860" max="14860" width="11" style="1" customWidth="1"/>
    <col min="14861" max="14861" width="12" style="1" customWidth="1"/>
    <col min="14862" max="14862" width="11.28515625" style="1" customWidth="1"/>
    <col min="14863" max="14863" width="9.140625" style="1"/>
    <col min="14864" max="14865" width="0" style="1" hidden="1" customWidth="1"/>
    <col min="14866" max="15104" width="9.140625" style="1"/>
    <col min="15105" max="15105" width="28.7109375" style="1" customWidth="1"/>
    <col min="15106" max="15106" width="55" style="1" customWidth="1"/>
    <col min="15107" max="15107" width="11" style="1" customWidth="1"/>
    <col min="15108" max="15108" width="11.85546875" style="1" customWidth="1"/>
    <col min="15109" max="15110" width="9.140625" style="1"/>
    <col min="15111" max="15111" width="11" style="1" customWidth="1"/>
    <col min="15112" max="15113" width="9.140625" style="1"/>
    <col min="15114" max="15114" width="11.28515625" style="1" customWidth="1"/>
    <col min="15115" max="15115" width="9.140625" style="1"/>
    <col min="15116" max="15116" width="11" style="1" customWidth="1"/>
    <col min="15117" max="15117" width="12" style="1" customWidth="1"/>
    <col min="15118" max="15118" width="11.28515625" style="1" customWidth="1"/>
    <col min="15119" max="15119" width="9.140625" style="1"/>
    <col min="15120" max="15121" width="0" style="1" hidden="1" customWidth="1"/>
    <col min="15122" max="15360" width="9.140625" style="1"/>
    <col min="15361" max="15361" width="28.7109375" style="1" customWidth="1"/>
    <col min="15362" max="15362" width="55" style="1" customWidth="1"/>
    <col min="15363" max="15363" width="11" style="1" customWidth="1"/>
    <col min="15364" max="15364" width="11.85546875" style="1" customWidth="1"/>
    <col min="15365" max="15366" width="9.140625" style="1"/>
    <col min="15367" max="15367" width="11" style="1" customWidth="1"/>
    <col min="15368" max="15369" width="9.140625" style="1"/>
    <col min="15370" max="15370" width="11.28515625" style="1" customWidth="1"/>
    <col min="15371" max="15371" width="9.140625" style="1"/>
    <col min="15372" max="15372" width="11" style="1" customWidth="1"/>
    <col min="15373" max="15373" width="12" style="1" customWidth="1"/>
    <col min="15374" max="15374" width="11.28515625" style="1" customWidth="1"/>
    <col min="15375" max="15375" width="9.140625" style="1"/>
    <col min="15376" max="15377" width="0" style="1" hidden="1" customWidth="1"/>
    <col min="15378" max="15616" width="9.140625" style="1"/>
    <col min="15617" max="15617" width="28.7109375" style="1" customWidth="1"/>
    <col min="15618" max="15618" width="55" style="1" customWidth="1"/>
    <col min="15619" max="15619" width="11" style="1" customWidth="1"/>
    <col min="15620" max="15620" width="11.85546875" style="1" customWidth="1"/>
    <col min="15621" max="15622" width="9.140625" style="1"/>
    <col min="15623" max="15623" width="11" style="1" customWidth="1"/>
    <col min="15624" max="15625" width="9.140625" style="1"/>
    <col min="15626" max="15626" width="11.28515625" style="1" customWidth="1"/>
    <col min="15627" max="15627" width="9.140625" style="1"/>
    <col min="15628" max="15628" width="11" style="1" customWidth="1"/>
    <col min="15629" max="15629" width="12" style="1" customWidth="1"/>
    <col min="15630" max="15630" width="11.28515625" style="1" customWidth="1"/>
    <col min="15631" max="15631" width="9.140625" style="1"/>
    <col min="15632" max="15633" width="0" style="1" hidden="1" customWidth="1"/>
    <col min="15634" max="15872" width="9.140625" style="1"/>
    <col min="15873" max="15873" width="28.7109375" style="1" customWidth="1"/>
    <col min="15874" max="15874" width="55" style="1" customWidth="1"/>
    <col min="15875" max="15875" width="11" style="1" customWidth="1"/>
    <col min="15876" max="15876" width="11.85546875" style="1" customWidth="1"/>
    <col min="15877" max="15878" width="9.140625" style="1"/>
    <col min="15879" max="15879" width="11" style="1" customWidth="1"/>
    <col min="15880" max="15881" width="9.140625" style="1"/>
    <col min="15882" max="15882" width="11.28515625" style="1" customWidth="1"/>
    <col min="15883" max="15883" width="9.140625" style="1"/>
    <col min="15884" max="15884" width="11" style="1" customWidth="1"/>
    <col min="15885" max="15885" width="12" style="1" customWidth="1"/>
    <col min="15886" max="15886" width="11.28515625" style="1" customWidth="1"/>
    <col min="15887" max="15887" width="9.140625" style="1"/>
    <col min="15888" max="15889" width="0" style="1" hidden="1" customWidth="1"/>
    <col min="15890" max="16128" width="9.140625" style="1"/>
    <col min="16129" max="16129" width="28.7109375" style="1" customWidth="1"/>
    <col min="16130" max="16130" width="55" style="1" customWidth="1"/>
    <col min="16131" max="16131" width="11" style="1" customWidth="1"/>
    <col min="16132" max="16132" width="11.85546875" style="1" customWidth="1"/>
    <col min="16133" max="16134" width="9.140625" style="1"/>
    <col min="16135" max="16135" width="11" style="1" customWidth="1"/>
    <col min="16136" max="16137" width="9.140625" style="1"/>
    <col min="16138" max="16138" width="11.28515625" style="1" customWidth="1"/>
    <col min="16139" max="16139" width="9.140625" style="1"/>
    <col min="16140" max="16140" width="11" style="1" customWidth="1"/>
    <col min="16141" max="16141" width="12" style="1" customWidth="1"/>
    <col min="16142" max="16142" width="11.28515625" style="1" customWidth="1"/>
    <col min="16143" max="16143" width="9.140625" style="1"/>
    <col min="16144" max="16145" width="0" style="1" hidden="1" customWidth="1"/>
    <col min="16146" max="16384" width="9.140625" style="1"/>
  </cols>
  <sheetData>
    <row r="2" spans="1:15" x14ac:dyDescent="0.25">
      <c r="A2" s="88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</row>
    <row r="3" spans="1:15" x14ac:dyDescent="0.25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1:15" ht="18" x14ac:dyDescent="0.25">
      <c r="A4" s="8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8" x14ac:dyDescent="0.25">
      <c r="A5" s="8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8" x14ac:dyDescent="0.25">
      <c r="A6" s="8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8" x14ac:dyDescent="0.25">
      <c r="A7" s="8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8" x14ac:dyDescent="0.25">
      <c r="A8" s="8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8" x14ac:dyDescent="0.25">
      <c r="A9" s="88"/>
      <c r="M9" s="4"/>
      <c r="N9" s="4"/>
      <c r="O9" s="4"/>
    </row>
    <row r="10" spans="1:15" ht="18" x14ac:dyDescent="0.25">
      <c r="A10" s="88"/>
      <c r="M10" s="4"/>
      <c r="N10" s="4"/>
      <c r="O10" s="4"/>
    </row>
    <row r="11" spans="1:15" ht="18" x14ac:dyDescent="0.25">
      <c r="A11" s="88"/>
      <c r="M11" s="4"/>
      <c r="N11" s="4"/>
      <c r="O11" s="4"/>
    </row>
    <row r="12" spans="1:15" ht="18" x14ac:dyDescent="0.25">
      <c r="A12" s="88"/>
      <c r="B12" s="5" t="s">
        <v>0</v>
      </c>
      <c r="C12" s="6"/>
      <c r="D12" s="7"/>
      <c r="E12" s="7"/>
      <c r="I12" s="8" t="s">
        <v>1</v>
      </c>
      <c r="J12" s="8"/>
      <c r="K12" s="8"/>
      <c r="M12" s="4"/>
      <c r="N12" s="4"/>
      <c r="O12" s="4"/>
    </row>
    <row r="13" spans="1:15" ht="18" x14ac:dyDescent="0.25">
      <c r="A13" s="88"/>
      <c r="B13" s="9" t="s">
        <v>2</v>
      </c>
      <c r="C13" s="6"/>
      <c r="D13" s="7"/>
      <c r="E13" s="7"/>
      <c r="I13" s="8" t="s">
        <v>3</v>
      </c>
      <c r="J13" s="8"/>
      <c r="K13" s="8"/>
      <c r="M13" s="4"/>
      <c r="N13" s="4"/>
      <c r="O13" s="4"/>
    </row>
    <row r="14" spans="1:15" ht="18" x14ac:dyDescent="0.25">
      <c r="A14" s="88"/>
      <c r="B14" s="10"/>
      <c r="C14" s="11"/>
      <c r="D14" s="7"/>
      <c r="E14" s="7"/>
      <c r="L14" s="7"/>
      <c r="M14" s="4"/>
      <c r="N14" s="4"/>
      <c r="O14" s="4"/>
    </row>
    <row r="15" spans="1:15" ht="18" x14ac:dyDescent="0.25">
      <c r="A15" s="88"/>
      <c r="B15" s="6" t="s">
        <v>4</v>
      </c>
      <c r="C15" s="6"/>
      <c r="D15" s="7"/>
      <c r="E15" s="7"/>
      <c r="I15" s="12" t="s">
        <v>5</v>
      </c>
      <c r="J15" s="12"/>
      <c r="K15" s="12"/>
      <c r="L15" s="7"/>
      <c r="M15" s="4"/>
      <c r="N15" s="4"/>
      <c r="O15" s="4"/>
    </row>
    <row r="16" spans="1:15" ht="18" x14ac:dyDescent="0.25">
      <c r="A16" s="88"/>
      <c r="B16" s="6"/>
      <c r="C16" s="6"/>
      <c r="D16" s="7"/>
      <c r="E16" s="7"/>
      <c r="F16" s="7"/>
      <c r="G16" s="7"/>
      <c r="H16" s="7"/>
      <c r="I16" s="7"/>
      <c r="J16" s="13"/>
      <c r="K16" s="13"/>
      <c r="L16" s="7"/>
      <c r="M16" s="4"/>
      <c r="N16" s="4"/>
      <c r="O16" s="4"/>
    </row>
    <row r="17" spans="1:15" ht="18" x14ac:dyDescent="0.25">
      <c r="A17" s="88"/>
      <c r="B17" s="14"/>
      <c r="C17" s="14"/>
      <c r="D17" s="7"/>
      <c r="E17" s="7"/>
      <c r="F17" s="7"/>
      <c r="G17" s="7"/>
      <c r="M17" s="4"/>
      <c r="N17" s="4"/>
      <c r="O17" s="4"/>
    </row>
    <row r="18" spans="1:15" ht="18" x14ac:dyDescent="0.25">
      <c r="A18" s="88"/>
      <c r="B18" s="14"/>
      <c r="C18" s="7"/>
      <c r="D18" s="7"/>
      <c r="E18" s="7"/>
      <c r="F18" s="7"/>
      <c r="G18" s="7"/>
      <c r="H18" s="7"/>
      <c r="I18" s="7"/>
      <c r="J18" s="13"/>
      <c r="K18" s="13"/>
      <c r="L18" s="15"/>
      <c r="M18" s="4"/>
      <c r="N18" s="4"/>
      <c r="O18" s="4"/>
    </row>
    <row r="19" spans="1:15" ht="18" x14ac:dyDescent="0.25">
      <c r="A19" s="88"/>
      <c r="B19" s="14"/>
      <c r="C19" s="7"/>
      <c r="D19" s="7"/>
      <c r="E19" s="7"/>
      <c r="F19" s="7"/>
      <c r="G19" s="7"/>
      <c r="H19" s="7"/>
      <c r="I19" s="7"/>
      <c r="J19" s="13"/>
      <c r="K19" s="13"/>
      <c r="L19" s="15"/>
      <c r="M19" s="4"/>
      <c r="N19" s="4"/>
      <c r="O19" s="4"/>
    </row>
    <row r="20" spans="1:15" ht="34.5" x14ac:dyDescent="0.25">
      <c r="A20" s="88"/>
      <c r="B20" s="90" t="s">
        <v>6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4"/>
      <c r="N20" s="4"/>
      <c r="O20" s="4"/>
    </row>
    <row r="21" spans="1:15" ht="18.75" x14ac:dyDescent="0.25">
      <c r="A21" s="88"/>
      <c r="B21" s="91" t="s">
        <v>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4"/>
      <c r="N21" s="4"/>
      <c r="O21" s="4"/>
    </row>
    <row r="22" spans="1:15" ht="18.75" x14ac:dyDescent="0.25">
      <c r="A22" s="88"/>
      <c r="B22" s="91" t="s">
        <v>8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4"/>
      <c r="N22" s="4"/>
      <c r="O22" s="4"/>
    </row>
    <row r="23" spans="1:15" ht="18.75" x14ac:dyDescent="0.3">
      <c r="A23" s="88"/>
      <c r="B23" s="16"/>
      <c r="C23" s="16"/>
      <c r="D23" s="16"/>
      <c r="E23" s="16"/>
      <c r="F23" s="16"/>
      <c r="G23" s="16"/>
      <c r="H23" s="16"/>
      <c r="I23" s="16"/>
      <c r="J23" s="16"/>
      <c r="K23" s="16"/>
      <c r="M23" s="4"/>
      <c r="N23" s="4"/>
      <c r="O23" s="4"/>
    </row>
    <row r="24" spans="1:15" ht="18" x14ac:dyDescent="0.25">
      <c r="A24" s="88"/>
      <c r="M24" s="4"/>
      <c r="N24" s="4"/>
      <c r="O24" s="4"/>
    </row>
    <row r="25" spans="1:15" ht="18" x14ac:dyDescent="0.25">
      <c r="A25" s="88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 ht="18" x14ac:dyDescent="0.25">
      <c r="A26" s="88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 ht="18" x14ac:dyDescent="0.25">
      <c r="A27" s="8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" x14ac:dyDescent="0.25">
      <c r="A28" s="88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ht="18" x14ac:dyDescent="0.25">
      <c r="A29" s="88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" x14ac:dyDescent="0.25">
      <c r="A30" s="88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ht="18" x14ac:dyDescent="0.25">
      <c r="A31" s="88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ht="18" x14ac:dyDescent="0.25">
      <c r="A32" s="88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ht="18" x14ac:dyDescent="0.25">
      <c r="A33" s="8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ht="18" x14ac:dyDescent="0.25">
      <c r="A34" s="88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" x14ac:dyDescent="0.25">
      <c r="A35" s="88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ht="18" x14ac:dyDescent="0.25">
      <c r="A36" s="88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ht="18" x14ac:dyDescent="0.25">
      <c r="A37" s="88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ht="18" x14ac:dyDescent="0.25">
      <c r="A38" s="88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ht="18" x14ac:dyDescent="0.25">
      <c r="A39" s="8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" x14ac:dyDescent="0.25">
      <c r="A40" s="88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18" x14ac:dyDescent="0.25">
      <c r="A41" s="88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ht="18" x14ac:dyDescent="0.25">
      <c r="A42" s="88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8" x14ac:dyDescent="0.25">
      <c r="A43" s="88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ht="18" x14ac:dyDescent="0.25">
      <c r="A44" s="88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ht="18" x14ac:dyDescent="0.25">
      <c r="A45" s="88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" x14ac:dyDescent="0.25">
      <c r="A46" s="8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18" x14ac:dyDescent="0.25">
      <c r="A47" s="8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ht="18" x14ac:dyDescent="0.25">
      <c r="A48" s="88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8" ht="18" x14ac:dyDescent="0.25">
      <c r="A49" s="88"/>
      <c r="B49" s="89" t="s">
        <v>9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</row>
    <row r="50" spans="1:18" x14ac:dyDescent="0.25">
      <c r="A50" s="88"/>
      <c r="B50" s="92" t="s">
        <v>10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</row>
    <row r="51" spans="1:18" x14ac:dyDescent="0.25">
      <c r="A51" s="88"/>
    </row>
    <row r="52" spans="1:18" ht="25.5" x14ac:dyDescent="0.25">
      <c r="A52" s="17" t="s">
        <v>11</v>
      </c>
      <c r="B52" s="18" t="s">
        <v>12</v>
      </c>
      <c r="C52" s="18" t="s">
        <v>13</v>
      </c>
      <c r="D52" s="19" t="s">
        <v>14</v>
      </c>
      <c r="E52" s="19" t="s">
        <v>15</v>
      </c>
      <c r="F52" s="19" t="s">
        <v>16</v>
      </c>
      <c r="G52" s="19" t="s">
        <v>17</v>
      </c>
      <c r="H52" s="19" t="s">
        <v>18</v>
      </c>
      <c r="I52" s="19" t="s">
        <v>19</v>
      </c>
      <c r="J52" s="19" t="s">
        <v>20</v>
      </c>
      <c r="K52" s="19" t="s">
        <v>21</v>
      </c>
      <c r="L52" s="19" t="s">
        <v>22</v>
      </c>
      <c r="M52" s="19" t="s">
        <v>23</v>
      </c>
      <c r="N52" s="19" t="s">
        <v>24</v>
      </c>
      <c r="O52" s="19" t="s">
        <v>25</v>
      </c>
    </row>
    <row r="53" spans="1:18" ht="15.75" x14ac:dyDescent="0.25">
      <c r="A53" s="20"/>
      <c r="B53" s="84" t="s">
        <v>26</v>
      </c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</row>
    <row r="54" spans="1:18" ht="15.75" x14ac:dyDescent="0.25">
      <c r="A54" s="21"/>
      <c r="B54" s="84" t="s">
        <v>27</v>
      </c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</row>
    <row r="55" spans="1:18" ht="36" x14ac:dyDescent="0.25">
      <c r="A55" s="22" t="s">
        <v>28</v>
      </c>
      <c r="B55" s="23" t="s">
        <v>29</v>
      </c>
      <c r="C55" s="24">
        <v>100</v>
      </c>
      <c r="D55" s="25">
        <v>0.4</v>
      </c>
      <c r="E55" s="25">
        <v>0.4</v>
      </c>
      <c r="F55" s="25">
        <v>9.8000000000000007</v>
      </c>
      <c r="G55" s="25">
        <v>47</v>
      </c>
      <c r="H55" s="25">
        <v>0.03</v>
      </c>
      <c r="I55" s="25">
        <v>10</v>
      </c>
      <c r="J55" s="25"/>
      <c r="K55" s="25">
        <v>0.2</v>
      </c>
      <c r="L55" s="25">
        <v>16</v>
      </c>
      <c r="M55" s="25">
        <v>11</v>
      </c>
      <c r="N55" s="25">
        <v>9</v>
      </c>
      <c r="O55" s="25">
        <v>2.2000000000000002</v>
      </c>
      <c r="P55" s="3"/>
      <c r="Q55" s="26"/>
    </row>
    <row r="56" spans="1:18" ht="37.5" customHeight="1" x14ac:dyDescent="0.25">
      <c r="A56" s="22" t="s">
        <v>30</v>
      </c>
      <c r="B56" s="23" t="s">
        <v>31</v>
      </c>
      <c r="C56" s="27" t="s">
        <v>32</v>
      </c>
      <c r="D56" s="25">
        <v>16.29</v>
      </c>
      <c r="E56" s="25">
        <v>18.329999999999998</v>
      </c>
      <c r="F56" s="25">
        <v>59.51</v>
      </c>
      <c r="G56" s="25">
        <v>459.8</v>
      </c>
      <c r="H56" s="25">
        <v>0.12720000000000001</v>
      </c>
      <c r="I56" s="25">
        <v>1.02</v>
      </c>
      <c r="J56" s="25">
        <v>59.519999999999996</v>
      </c>
      <c r="K56" s="25">
        <v>1.8180000000000001</v>
      </c>
      <c r="L56" s="25">
        <v>213.76200000000003</v>
      </c>
      <c r="M56" s="25">
        <v>274.94399999999996</v>
      </c>
      <c r="N56" s="25">
        <v>47.345999999999997</v>
      </c>
      <c r="O56" s="25">
        <v>1.125</v>
      </c>
    </row>
    <row r="57" spans="1:18" ht="36.75" x14ac:dyDescent="0.25">
      <c r="A57" s="28" t="s">
        <v>33</v>
      </c>
      <c r="B57" s="29" t="s">
        <v>34</v>
      </c>
      <c r="C57" s="30">
        <v>200</v>
      </c>
      <c r="D57" s="31">
        <v>3.1660000000000004</v>
      </c>
      <c r="E57" s="31">
        <v>2.6780000000000004</v>
      </c>
      <c r="F57" s="31">
        <v>6</v>
      </c>
      <c r="G57" s="31">
        <v>60.7</v>
      </c>
      <c r="H57" s="31">
        <v>4.4000000000000004E-2</v>
      </c>
      <c r="I57" s="31">
        <v>1.3</v>
      </c>
      <c r="J57" s="31">
        <v>20</v>
      </c>
      <c r="K57" s="31">
        <v>0</v>
      </c>
      <c r="L57" s="31">
        <v>125.78</v>
      </c>
      <c r="M57" s="31">
        <v>90</v>
      </c>
      <c r="N57" s="31">
        <v>14</v>
      </c>
      <c r="O57" s="31">
        <v>0.13400000000000001</v>
      </c>
      <c r="P57" s="3"/>
      <c r="Q57" s="26"/>
    </row>
    <row r="58" spans="1:18" ht="38.25" customHeight="1" x14ac:dyDescent="0.25">
      <c r="A58" s="22" t="s">
        <v>35</v>
      </c>
      <c r="B58" s="23" t="s">
        <v>36</v>
      </c>
      <c r="C58" s="24">
        <v>40</v>
      </c>
      <c r="D58" s="25">
        <v>2.64</v>
      </c>
      <c r="E58" s="25">
        <v>0.48000000000000004</v>
      </c>
      <c r="F58" s="25">
        <v>15.840000000000003</v>
      </c>
      <c r="G58" s="25">
        <v>79.200000000000017</v>
      </c>
      <c r="H58" s="25">
        <v>6.8000000000000019E-2</v>
      </c>
      <c r="I58" s="25">
        <v>0</v>
      </c>
      <c r="J58" s="25">
        <v>0</v>
      </c>
      <c r="K58" s="25">
        <v>0.56000000000000005</v>
      </c>
      <c r="L58" s="25">
        <v>11.600000000000001</v>
      </c>
      <c r="M58" s="25">
        <v>60</v>
      </c>
      <c r="N58" s="25">
        <v>18.8</v>
      </c>
      <c r="O58" s="25">
        <v>1.56</v>
      </c>
    </row>
    <row r="59" spans="1:18" ht="15.75" x14ac:dyDescent="0.25">
      <c r="A59" s="32"/>
      <c r="B59" s="33" t="s">
        <v>37</v>
      </c>
      <c r="C59" s="34">
        <v>603</v>
      </c>
      <c r="D59" s="35">
        <f t="shared" ref="D59:O59" si="0">SUM(D55:D58)</f>
        <v>22.495999999999999</v>
      </c>
      <c r="E59" s="35">
        <f t="shared" si="0"/>
        <v>21.887999999999998</v>
      </c>
      <c r="F59" s="35">
        <f t="shared" si="0"/>
        <v>91.15</v>
      </c>
      <c r="G59" s="35">
        <f t="shared" si="0"/>
        <v>646.70000000000005</v>
      </c>
      <c r="H59" s="35">
        <f t="shared" si="0"/>
        <v>0.26920000000000005</v>
      </c>
      <c r="I59" s="35">
        <f t="shared" si="0"/>
        <v>12.32</v>
      </c>
      <c r="J59" s="35">
        <f t="shared" si="0"/>
        <v>79.52</v>
      </c>
      <c r="K59" s="35">
        <f t="shared" si="0"/>
        <v>2.5780000000000003</v>
      </c>
      <c r="L59" s="35">
        <f t="shared" si="0"/>
        <v>367.14200000000005</v>
      </c>
      <c r="M59" s="35">
        <f t="shared" si="0"/>
        <v>435.94399999999996</v>
      </c>
      <c r="N59" s="35">
        <f t="shared" si="0"/>
        <v>89.146000000000001</v>
      </c>
      <c r="O59" s="35">
        <f t="shared" si="0"/>
        <v>5.0190000000000001</v>
      </c>
      <c r="P59" s="36">
        <v>0.25</v>
      </c>
      <c r="Q59" s="37">
        <v>0.25</v>
      </c>
      <c r="R59" s="37">
        <v>0.25</v>
      </c>
    </row>
    <row r="60" spans="1:18" ht="15.75" x14ac:dyDescent="0.25">
      <c r="A60" s="38"/>
      <c r="B60" s="39"/>
      <c r="C60" s="40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37"/>
    </row>
    <row r="61" spans="1:18" ht="15.75" x14ac:dyDescent="0.25">
      <c r="A61" s="21"/>
      <c r="B61" s="84" t="s">
        <v>38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</row>
    <row r="62" spans="1:18" ht="22.5" customHeight="1" x14ac:dyDescent="0.25">
      <c r="A62" s="42" t="s">
        <v>39</v>
      </c>
      <c r="B62" s="43" t="s">
        <v>40</v>
      </c>
      <c r="C62" s="44">
        <v>100</v>
      </c>
      <c r="D62" s="45">
        <v>1.0619999999999998</v>
      </c>
      <c r="E62" s="45">
        <v>4.22</v>
      </c>
      <c r="F62" s="45">
        <v>8.52</v>
      </c>
      <c r="G62" s="45">
        <v>84.85</v>
      </c>
      <c r="H62" s="45">
        <v>5.1999999999999998E-2</v>
      </c>
      <c r="I62" s="45">
        <v>4.375</v>
      </c>
      <c r="J62" s="45">
        <v>0</v>
      </c>
      <c r="K62" s="45">
        <v>0.34499999999999997</v>
      </c>
      <c r="L62" s="45">
        <v>23.992000000000001</v>
      </c>
      <c r="M62" s="45">
        <v>44.527999999999992</v>
      </c>
      <c r="N62" s="45">
        <v>30.385000000000002</v>
      </c>
      <c r="O62" s="45">
        <v>1.0649999999999999</v>
      </c>
    </row>
    <row r="63" spans="1:18" s="3" customFormat="1" ht="28.5" x14ac:dyDescent="0.25">
      <c r="A63" s="46" t="s">
        <v>30</v>
      </c>
      <c r="B63" s="23" t="s">
        <v>41</v>
      </c>
      <c r="C63" s="27" t="s">
        <v>42</v>
      </c>
      <c r="D63" s="25">
        <v>13.15</v>
      </c>
      <c r="E63" s="25">
        <v>13.36</v>
      </c>
      <c r="F63" s="25">
        <v>36.01</v>
      </c>
      <c r="G63" s="25">
        <v>323.64</v>
      </c>
      <c r="H63" s="25">
        <v>0.10050000000000001</v>
      </c>
      <c r="I63" s="25">
        <v>0.495</v>
      </c>
      <c r="J63" s="25">
        <v>23.900000000000002</v>
      </c>
      <c r="K63" s="25">
        <v>4.7990000000000004</v>
      </c>
      <c r="L63" s="25">
        <v>31.694999999999997</v>
      </c>
      <c r="M63" s="25">
        <v>147.63</v>
      </c>
      <c r="N63" s="25">
        <v>38.174999999999997</v>
      </c>
      <c r="O63" s="25">
        <v>2.0754999999999999</v>
      </c>
      <c r="P63" s="1"/>
      <c r="Q63" s="2"/>
    </row>
    <row r="64" spans="1:18" ht="36.75" x14ac:dyDescent="0.25">
      <c r="A64" s="28" t="s">
        <v>43</v>
      </c>
      <c r="B64" s="23" t="s">
        <v>44</v>
      </c>
      <c r="C64" s="27">
        <v>200</v>
      </c>
      <c r="D64" s="25">
        <v>0.66200000000000003</v>
      </c>
      <c r="E64" s="25">
        <v>9.0000000000000011E-2</v>
      </c>
      <c r="F64" s="25">
        <v>22.034000000000002</v>
      </c>
      <c r="G64" s="25">
        <v>92.800000000000011</v>
      </c>
      <c r="H64" s="25">
        <v>1.6E-2</v>
      </c>
      <c r="I64" s="25">
        <v>0.72599999999999998</v>
      </c>
      <c r="J64" s="25">
        <v>0</v>
      </c>
      <c r="K64" s="25">
        <v>0.50800000000000001</v>
      </c>
      <c r="L64" s="25">
        <v>32.180000000000007</v>
      </c>
      <c r="M64" s="25">
        <v>23.44</v>
      </c>
      <c r="N64" s="25">
        <v>17.46</v>
      </c>
      <c r="O64" s="25">
        <v>0.66800000000000004</v>
      </c>
    </row>
    <row r="65" spans="1:18" s="3" customFormat="1" ht="36" x14ac:dyDescent="0.25">
      <c r="A65" s="22" t="s">
        <v>35</v>
      </c>
      <c r="B65" s="23" t="s">
        <v>36</v>
      </c>
      <c r="C65" s="24">
        <v>35</v>
      </c>
      <c r="D65" s="25">
        <v>2.31</v>
      </c>
      <c r="E65" s="25">
        <v>0.42000000000000004</v>
      </c>
      <c r="F65" s="25">
        <v>13.860000000000003</v>
      </c>
      <c r="G65" s="25">
        <v>69.300000000000011</v>
      </c>
      <c r="H65" s="25">
        <v>5.9500000000000018E-2</v>
      </c>
      <c r="I65" s="25">
        <v>0</v>
      </c>
      <c r="J65" s="25">
        <v>0</v>
      </c>
      <c r="K65" s="25">
        <v>0.49000000000000005</v>
      </c>
      <c r="L65" s="25">
        <v>10.150000000000002</v>
      </c>
      <c r="M65" s="25">
        <v>52.5</v>
      </c>
      <c r="N65" s="25">
        <v>16.45</v>
      </c>
      <c r="O65" s="25">
        <v>1.365</v>
      </c>
      <c r="P65" s="1"/>
      <c r="Q65" s="2"/>
    </row>
    <row r="66" spans="1:18" ht="15.75" x14ac:dyDescent="0.25">
      <c r="A66" s="32"/>
      <c r="B66" s="33" t="s">
        <v>37</v>
      </c>
      <c r="C66" s="34">
        <v>593</v>
      </c>
      <c r="D66" s="35">
        <f>SUM(D62:D65)</f>
        <v>17.184000000000001</v>
      </c>
      <c r="E66" s="35">
        <f t="shared" ref="E66:O66" si="1">SUM(E62:E65)</f>
        <v>18.09</v>
      </c>
      <c r="F66" s="35">
        <f t="shared" si="1"/>
        <v>80.424000000000007</v>
      </c>
      <c r="G66" s="35">
        <f t="shared" si="1"/>
        <v>570.59</v>
      </c>
      <c r="H66" s="35">
        <f t="shared" si="1"/>
        <v>0.22800000000000001</v>
      </c>
      <c r="I66" s="35">
        <f t="shared" si="1"/>
        <v>5.5960000000000001</v>
      </c>
      <c r="J66" s="35">
        <f t="shared" si="1"/>
        <v>23.900000000000002</v>
      </c>
      <c r="K66" s="35">
        <f t="shared" si="1"/>
        <v>6.1420000000000003</v>
      </c>
      <c r="L66" s="35">
        <f t="shared" si="1"/>
        <v>98.01700000000001</v>
      </c>
      <c r="M66" s="35">
        <f t="shared" si="1"/>
        <v>268.09799999999996</v>
      </c>
      <c r="N66" s="35">
        <f t="shared" si="1"/>
        <v>102.47000000000001</v>
      </c>
      <c r="O66" s="35">
        <f t="shared" si="1"/>
        <v>5.1734999999999998</v>
      </c>
      <c r="P66" s="35" t="e">
        <f>#REF!+#REF!+#REF!+P64+#REF!+P65</f>
        <v>#REF!</v>
      </c>
      <c r="Q66" s="35" t="e">
        <f>#REF!+#REF!+#REF!+Q64+#REF!+Q65</f>
        <v>#REF!</v>
      </c>
      <c r="R66" s="37">
        <v>0.2</v>
      </c>
    </row>
    <row r="68" spans="1:18" ht="15.75" x14ac:dyDescent="0.25">
      <c r="A68" s="21"/>
      <c r="B68" s="84" t="s">
        <v>45</v>
      </c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</row>
    <row r="69" spans="1:18" ht="36" x14ac:dyDescent="0.25">
      <c r="A69" s="22" t="s">
        <v>46</v>
      </c>
      <c r="B69" s="23" t="s">
        <v>47</v>
      </c>
      <c r="C69" s="47" t="s">
        <v>48</v>
      </c>
      <c r="D69" s="25">
        <v>2.63</v>
      </c>
      <c r="E69" s="25">
        <v>2.66</v>
      </c>
      <c r="F69" s="25">
        <v>0</v>
      </c>
      <c r="G69" s="25">
        <v>34.333333333333336</v>
      </c>
      <c r="H69" s="25">
        <v>3.333333333333334E-3</v>
      </c>
      <c r="I69" s="25">
        <v>7.0000000000000007E-2</v>
      </c>
      <c r="J69" s="25">
        <v>21</v>
      </c>
      <c r="K69" s="25">
        <v>0.04</v>
      </c>
      <c r="L69" s="25">
        <v>100</v>
      </c>
      <c r="M69" s="25">
        <v>60</v>
      </c>
      <c r="N69" s="25">
        <v>5.5</v>
      </c>
      <c r="O69" s="25">
        <v>7.0000000000000007E-2</v>
      </c>
    </row>
    <row r="70" spans="1:18" ht="36" x14ac:dyDescent="0.25">
      <c r="A70" s="22" t="s">
        <v>49</v>
      </c>
      <c r="B70" s="23" t="s">
        <v>50</v>
      </c>
      <c r="C70" s="47" t="s">
        <v>51</v>
      </c>
      <c r="D70" s="25">
        <v>10.39</v>
      </c>
      <c r="E70" s="25">
        <v>14.79</v>
      </c>
      <c r="F70" s="25">
        <v>10.3</v>
      </c>
      <c r="G70" s="25">
        <v>221</v>
      </c>
      <c r="H70" s="25">
        <v>0.03</v>
      </c>
      <c r="I70" s="25">
        <v>0.92</v>
      </c>
      <c r="J70" s="48"/>
      <c r="K70" s="25">
        <v>2.61</v>
      </c>
      <c r="L70" s="25">
        <v>61.81</v>
      </c>
      <c r="M70" s="25">
        <v>154.15</v>
      </c>
      <c r="N70" s="25">
        <v>22.03</v>
      </c>
      <c r="O70" s="25">
        <v>3.06</v>
      </c>
    </row>
    <row r="71" spans="1:18" ht="36.75" x14ac:dyDescent="0.25">
      <c r="A71" s="28" t="s">
        <v>52</v>
      </c>
      <c r="B71" s="23" t="s">
        <v>53</v>
      </c>
      <c r="C71" s="27">
        <v>180</v>
      </c>
      <c r="D71" s="25">
        <v>4.524</v>
      </c>
      <c r="E71" s="25">
        <v>3.7480000000000002</v>
      </c>
      <c r="F71" s="25">
        <v>47.663999999999994</v>
      </c>
      <c r="G71" s="25">
        <v>256.8</v>
      </c>
      <c r="H71" s="25">
        <v>0.252</v>
      </c>
      <c r="I71" s="25">
        <v>0</v>
      </c>
      <c r="J71" s="25">
        <v>0</v>
      </c>
      <c r="K71" s="25">
        <v>0.48</v>
      </c>
      <c r="L71" s="25">
        <v>28.788</v>
      </c>
      <c r="M71" s="25">
        <v>248.82</v>
      </c>
      <c r="N71" s="25">
        <v>168.624</v>
      </c>
      <c r="O71" s="25">
        <v>5.652000000000001</v>
      </c>
      <c r="P71" s="1">
        <v>0</v>
      </c>
      <c r="Q71" s="2">
        <v>0</v>
      </c>
    </row>
    <row r="72" spans="1:18" ht="36" x14ac:dyDescent="0.25">
      <c r="A72" s="22" t="s">
        <v>54</v>
      </c>
      <c r="B72" s="23" t="s">
        <v>55</v>
      </c>
      <c r="C72" s="24" t="s">
        <v>56</v>
      </c>
      <c r="D72" s="25">
        <v>0.112</v>
      </c>
      <c r="E72" s="25">
        <v>1.8000000000000002E-2</v>
      </c>
      <c r="F72" s="25">
        <v>10.149999999999999</v>
      </c>
      <c r="G72" s="25">
        <v>41.32</v>
      </c>
      <c r="H72" s="25">
        <v>-8.000000000000008E-4</v>
      </c>
      <c r="I72" s="25">
        <v>2.0299999999999994</v>
      </c>
      <c r="J72" s="25">
        <v>0</v>
      </c>
      <c r="K72" s="25">
        <v>5.9999999999999984E-3</v>
      </c>
      <c r="L72" s="25">
        <v>13.249999999999998</v>
      </c>
      <c r="M72" s="25">
        <v>3.9600000000000004</v>
      </c>
      <c r="N72" s="25">
        <v>2.1599999999999997</v>
      </c>
      <c r="O72" s="25">
        <v>0.33299999999999996</v>
      </c>
    </row>
    <row r="73" spans="1:18" ht="36" x14ac:dyDescent="0.25">
      <c r="A73" s="22" t="s">
        <v>57</v>
      </c>
      <c r="B73" s="23" t="s">
        <v>58</v>
      </c>
      <c r="C73" s="24">
        <v>20</v>
      </c>
      <c r="D73" s="25">
        <v>1.52</v>
      </c>
      <c r="E73" s="25">
        <v>0.16000000000000003</v>
      </c>
      <c r="F73" s="25">
        <v>9.8400000000000016</v>
      </c>
      <c r="G73" s="25">
        <v>47.000000000000007</v>
      </c>
      <c r="H73" s="25">
        <v>2.2000000000000002E-2</v>
      </c>
      <c r="I73" s="25">
        <v>0</v>
      </c>
      <c r="J73" s="25">
        <v>0</v>
      </c>
      <c r="K73" s="25">
        <v>0.22</v>
      </c>
      <c r="L73" s="25">
        <v>4</v>
      </c>
      <c r="M73" s="25">
        <v>13</v>
      </c>
      <c r="N73" s="25">
        <v>2.8</v>
      </c>
      <c r="O73" s="25">
        <v>0.22</v>
      </c>
    </row>
    <row r="74" spans="1:18" ht="36" x14ac:dyDescent="0.25">
      <c r="A74" s="22" t="s">
        <v>35</v>
      </c>
      <c r="B74" s="23" t="s">
        <v>36</v>
      </c>
      <c r="C74" s="24">
        <v>40</v>
      </c>
      <c r="D74" s="25">
        <v>2.64</v>
      </c>
      <c r="E74" s="25">
        <v>0.48000000000000004</v>
      </c>
      <c r="F74" s="25">
        <v>15.840000000000003</v>
      </c>
      <c r="G74" s="25">
        <v>79.200000000000017</v>
      </c>
      <c r="H74" s="25">
        <v>6.8000000000000019E-2</v>
      </c>
      <c r="I74" s="25">
        <v>0</v>
      </c>
      <c r="J74" s="25">
        <v>0</v>
      </c>
      <c r="K74" s="25">
        <v>0.56000000000000005</v>
      </c>
      <c r="L74" s="25">
        <v>11.600000000000001</v>
      </c>
      <c r="M74" s="25">
        <v>60</v>
      </c>
      <c r="N74" s="25">
        <v>18.8</v>
      </c>
      <c r="O74" s="25">
        <v>1.56</v>
      </c>
    </row>
    <row r="75" spans="1:18" ht="15.75" x14ac:dyDescent="0.25">
      <c r="A75" s="32"/>
      <c r="B75" s="33" t="s">
        <v>37</v>
      </c>
      <c r="C75" s="34">
        <v>550</v>
      </c>
      <c r="D75" s="35">
        <f>SUM(D69:D74)</f>
        <v>21.815999999999999</v>
      </c>
      <c r="E75" s="35">
        <f t="shared" ref="E75:O75" si="2">SUM(E69:E74)</f>
        <v>21.856000000000002</v>
      </c>
      <c r="F75" s="35">
        <f t="shared" si="2"/>
        <v>93.794000000000011</v>
      </c>
      <c r="G75" s="35">
        <f t="shared" si="2"/>
        <v>679.65333333333342</v>
      </c>
      <c r="H75" s="35">
        <f t="shared" si="2"/>
        <v>0.37453333333333333</v>
      </c>
      <c r="I75" s="35">
        <f t="shared" si="2"/>
        <v>3.0199999999999996</v>
      </c>
      <c r="J75" s="35">
        <f t="shared" si="2"/>
        <v>21</v>
      </c>
      <c r="K75" s="35">
        <f t="shared" si="2"/>
        <v>3.9159999999999999</v>
      </c>
      <c r="L75" s="35">
        <f t="shared" si="2"/>
        <v>219.44800000000001</v>
      </c>
      <c r="M75" s="35">
        <f t="shared" si="2"/>
        <v>539.93000000000006</v>
      </c>
      <c r="N75" s="35">
        <f t="shared" si="2"/>
        <v>219.91400000000002</v>
      </c>
      <c r="O75" s="35">
        <f t="shared" si="2"/>
        <v>10.895000000000001</v>
      </c>
      <c r="P75" s="36">
        <v>0.25</v>
      </c>
      <c r="Q75" s="37">
        <v>0.25</v>
      </c>
      <c r="R75" s="37">
        <v>0.25</v>
      </c>
    </row>
    <row r="76" spans="1:18" ht="15.75" x14ac:dyDescent="0.25">
      <c r="A76" s="38"/>
      <c r="B76" s="39"/>
      <c r="C76" s="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36"/>
      <c r="Q76" s="37"/>
    </row>
    <row r="77" spans="1:18" ht="15.75" x14ac:dyDescent="0.25">
      <c r="A77" s="38"/>
      <c r="B77" s="39"/>
      <c r="C77" s="40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>
        <f>P71/0.9</f>
        <v>0</v>
      </c>
      <c r="Q77" s="41">
        <f>Q71/0.9</f>
        <v>0</v>
      </c>
    </row>
    <row r="78" spans="1:18" ht="15.75" x14ac:dyDescent="0.25">
      <c r="A78" s="38"/>
      <c r="B78" s="39"/>
      <c r="C78" s="40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36"/>
      <c r="Q78" s="37"/>
    </row>
    <row r="79" spans="1:18" ht="123" customHeight="1" x14ac:dyDescent="0.25">
      <c r="A79" s="38"/>
      <c r="B79" s="39"/>
      <c r="C79" s="40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8" ht="15.75" x14ac:dyDescent="0.25">
      <c r="A80" s="21"/>
      <c r="B80" s="49" t="s">
        <v>59</v>
      </c>
      <c r="C80" s="85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7"/>
    </row>
    <row r="81" spans="1:18" x14ac:dyDescent="0.25">
      <c r="A81" s="46" t="s">
        <v>30</v>
      </c>
      <c r="B81" s="50" t="s">
        <v>60</v>
      </c>
      <c r="C81" s="30">
        <v>100</v>
      </c>
      <c r="D81" s="30">
        <v>10.42</v>
      </c>
      <c r="E81" s="30">
        <v>12.43</v>
      </c>
      <c r="F81" s="30">
        <v>8.65</v>
      </c>
      <c r="G81" s="30">
        <v>192</v>
      </c>
      <c r="H81" s="30">
        <v>0.06</v>
      </c>
      <c r="I81" s="30">
        <v>1.28</v>
      </c>
      <c r="J81" s="30">
        <v>51.8</v>
      </c>
      <c r="K81" s="30">
        <v>0.8</v>
      </c>
      <c r="L81" s="30">
        <v>41.26</v>
      </c>
      <c r="M81" s="30">
        <v>216.4</v>
      </c>
      <c r="N81" s="30">
        <v>23.42</v>
      </c>
      <c r="O81" s="30">
        <v>1.78</v>
      </c>
    </row>
    <row r="82" spans="1:18" s="3" customFormat="1" ht="36" x14ac:dyDescent="0.25">
      <c r="A82" s="22" t="s">
        <v>61</v>
      </c>
      <c r="B82" s="23" t="s">
        <v>62</v>
      </c>
      <c r="C82" s="47" t="s">
        <v>63</v>
      </c>
      <c r="D82" s="25">
        <v>3.0764999999999998</v>
      </c>
      <c r="E82" s="51">
        <v>6.2534999999999998</v>
      </c>
      <c r="F82" s="51">
        <v>20.466999999999995</v>
      </c>
      <c r="G82" s="25">
        <v>150.44999999999999</v>
      </c>
      <c r="H82" s="25">
        <v>0.13950000000000001</v>
      </c>
      <c r="I82" s="25">
        <v>18.160499999999999</v>
      </c>
      <c r="J82" s="25">
        <v>8</v>
      </c>
      <c r="K82" s="25">
        <v>0.20150000000000001</v>
      </c>
      <c r="L82" s="25">
        <v>37.454999999999998</v>
      </c>
      <c r="M82" s="25">
        <v>87.194999999999979</v>
      </c>
      <c r="N82" s="25">
        <v>27.75</v>
      </c>
      <c r="O82" s="25">
        <v>1.0135000000000001</v>
      </c>
      <c r="Q82" s="26"/>
    </row>
    <row r="83" spans="1:18" s="3" customFormat="1" ht="51" x14ac:dyDescent="0.2">
      <c r="A83" s="32" t="s">
        <v>64</v>
      </c>
      <c r="B83" s="52" t="s">
        <v>65</v>
      </c>
      <c r="C83" s="53">
        <v>60</v>
      </c>
      <c r="D83" s="54">
        <v>1.08</v>
      </c>
      <c r="E83" s="54">
        <v>0.06</v>
      </c>
      <c r="F83" s="54">
        <v>5.88</v>
      </c>
      <c r="G83" s="54">
        <v>28.8</v>
      </c>
      <c r="H83" s="54">
        <v>1.0200000000000001E-2</v>
      </c>
      <c r="I83" s="54">
        <v>5.34</v>
      </c>
      <c r="J83" s="54">
        <v>0</v>
      </c>
      <c r="K83" s="54">
        <v>0.06</v>
      </c>
      <c r="L83" s="54">
        <v>27</v>
      </c>
      <c r="M83" s="54">
        <v>30.6</v>
      </c>
      <c r="N83" s="54">
        <v>15.6</v>
      </c>
      <c r="O83" s="54">
        <v>1.02</v>
      </c>
      <c r="Q83" s="26"/>
    </row>
    <row r="84" spans="1:18" x14ac:dyDescent="0.25">
      <c r="A84" s="46" t="s">
        <v>39</v>
      </c>
      <c r="B84" s="55" t="s">
        <v>66</v>
      </c>
      <c r="C84" s="56">
        <v>200</v>
      </c>
      <c r="D84" s="57">
        <v>0.34</v>
      </c>
      <c r="E84" s="57">
        <v>0.17</v>
      </c>
      <c r="F84" s="57">
        <v>21.46</v>
      </c>
      <c r="G84" s="57">
        <v>103.5</v>
      </c>
      <c r="H84" s="57">
        <v>2.4E-2</v>
      </c>
      <c r="I84" s="57">
        <v>3.1720000000000002</v>
      </c>
      <c r="J84" s="57">
        <v>0</v>
      </c>
      <c r="K84" s="57">
        <v>0.13</v>
      </c>
      <c r="L84" s="57">
        <v>16.668000000000003</v>
      </c>
      <c r="M84" s="57">
        <v>7.0500000000000007</v>
      </c>
      <c r="N84" s="57">
        <v>7.782</v>
      </c>
      <c r="O84" s="57">
        <v>0.88000000000000012</v>
      </c>
    </row>
    <row r="85" spans="1:18" ht="36" x14ac:dyDescent="0.25">
      <c r="A85" s="22" t="s">
        <v>35</v>
      </c>
      <c r="B85" s="23" t="s">
        <v>36</v>
      </c>
      <c r="C85" s="24">
        <v>40</v>
      </c>
      <c r="D85" s="25">
        <v>2.64</v>
      </c>
      <c r="E85" s="25">
        <v>0.48000000000000004</v>
      </c>
      <c r="F85" s="25">
        <v>15.840000000000003</v>
      </c>
      <c r="G85" s="25">
        <v>79.200000000000017</v>
      </c>
      <c r="H85" s="25">
        <v>6.8000000000000019E-2</v>
      </c>
      <c r="I85" s="25">
        <v>0</v>
      </c>
      <c r="J85" s="25">
        <v>0</v>
      </c>
      <c r="K85" s="25">
        <v>0.56000000000000005</v>
      </c>
      <c r="L85" s="25">
        <v>11.600000000000001</v>
      </c>
      <c r="M85" s="25">
        <v>60</v>
      </c>
      <c r="N85" s="25">
        <v>18.8</v>
      </c>
      <c r="O85" s="25">
        <v>1.56</v>
      </c>
      <c r="P85" s="36"/>
      <c r="Q85" s="37"/>
      <c r="R85" s="1"/>
    </row>
    <row r="86" spans="1:18" ht="15.75" x14ac:dyDescent="0.25">
      <c r="A86" s="32"/>
      <c r="B86" s="33" t="s">
        <v>37</v>
      </c>
      <c r="C86" s="58">
        <f>C81+153+C83+C84+C85</f>
        <v>553</v>
      </c>
      <c r="D86" s="35">
        <f>SUM(D81:D85)</f>
        <v>17.5565</v>
      </c>
      <c r="E86" s="35">
        <v>19.29</v>
      </c>
      <c r="F86" s="35">
        <v>72.8</v>
      </c>
      <c r="G86" s="35">
        <f t="shared" ref="G86:O86" si="3">SUM(G81:G85)</f>
        <v>553.95000000000005</v>
      </c>
      <c r="H86" s="35">
        <f t="shared" si="3"/>
        <v>0.30170000000000002</v>
      </c>
      <c r="I86" s="35">
        <f t="shared" si="3"/>
        <v>27.952500000000001</v>
      </c>
      <c r="J86" s="35">
        <f t="shared" si="3"/>
        <v>59.8</v>
      </c>
      <c r="K86" s="35">
        <f t="shared" si="3"/>
        <v>1.7515000000000001</v>
      </c>
      <c r="L86" s="35">
        <f t="shared" si="3"/>
        <v>133.983</v>
      </c>
      <c r="M86" s="35">
        <f t="shared" si="3"/>
        <v>401.245</v>
      </c>
      <c r="N86" s="35">
        <f t="shared" si="3"/>
        <v>93.35199999999999</v>
      </c>
      <c r="O86" s="35">
        <f t="shared" si="3"/>
        <v>6.2535000000000007</v>
      </c>
      <c r="P86" s="35">
        <f>P83+P81+P82+P84+P85</f>
        <v>0</v>
      </c>
      <c r="Q86" s="35">
        <f>Q83+Q81+Q82+Q84+Q85</f>
        <v>0</v>
      </c>
      <c r="R86" s="37">
        <v>0.2</v>
      </c>
    </row>
    <row r="87" spans="1:18" ht="15.75" x14ac:dyDescent="0.25">
      <c r="A87" s="38"/>
      <c r="B87" s="39"/>
      <c r="C87" s="40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 t="e">
        <f>#REF!*100/60</f>
        <v>#REF!</v>
      </c>
      <c r="Q87" s="41" t="e">
        <f>#REF!*100/60</f>
        <v>#REF!</v>
      </c>
    </row>
    <row r="88" spans="1:18" ht="15.75" x14ac:dyDescent="0.25">
      <c r="A88" s="21"/>
      <c r="B88" s="84" t="s">
        <v>67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36"/>
      <c r="Q88" s="37"/>
      <c r="R88" s="1"/>
    </row>
    <row r="89" spans="1:18" s="3" customFormat="1" ht="36" x14ac:dyDescent="0.2">
      <c r="A89" s="28" t="s">
        <v>68</v>
      </c>
      <c r="B89" s="23" t="s">
        <v>47</v>
      </c>
      <c r="C89" s="24">
        <v>10</v>
      </c>
      <c r="D89" s="25">
        <v>2.63</v>
      </c>
      <c r="E89" s="25">
        <v>2.66</v>
      </c>
      <c r="F89" s="25">
        <v>0</v>
      </c>
      <c r="G89" s="25">
        <v>34.333333333333336</v>
      </c>
      <c r="H89" s="25">
        <v>3.3333333333333335E-3</v>
      </c>
      <c r="I89" s="25">
        <v>6.9999999999999993E-2</v>
      </c>
      <c r="J89" s="25">
        <v>21</v>
      </c>
      <c r="K89" s="25">
        <v>0.04</v>
      </c>
      <c r="L89" s="25">
        <v>100</v>
      </c>
      <c r="M89" s="25">
        <v>60</v>
      </c>
      <c r="N89" s="25">
        <v>5.5</v>
      </c>
      <c r="O89" s="25">
        <v>6.9999999999999993E-2</v>
      </c>
      <c r="Q89" s="26"/>
    </row>
    <row r="90" spans="1:18" ht="36" x14ac:dyDescent="0.25">
      <c r="A90" s="22" t="s">
        <v>69</v>
      </c>
      <c r="B90" s="23" t="s">
        <v>70</v>
      </c>
      <c r="C90" s="27" t="s">
        <v>71</v>
      </c>
      <c r="D90" s="25">
        <v>7.08</v>
      </c>
      <c r="E90" s="25">
        <v>11.94</v>
      </c>
      <c r="F90" s="25">
        <v>8.36</v>
      </c>
      <c r="G90" s="25">
        <v>144</v>
      </c>
      <c r="H90" s="25">
        <v>4.7500000000000001E-2</v>
      </c>
      <c r="I90" s="25">
        <v>0.2762</v>
      </c>
      <c r="J90" s="25">
        <v>29.62</v>
      </c>
      <c r="K90" s="25">
        <v>0.42049999999999998</v>
      </c>
      <c r="L90" s="25">
        <v>20.725999999999999</v>
      </c>
      <c r="M90" s="25">
        <v>80.201999999999998</v>
      </c>
      <c r="N90" s="25">
        <v>15.521000000000001</v>
      </c>
      <c r="O90" s="25">
        <v>0.6402000000000001</v>
      </c>
      <c r="P90" s="36"/>
      <c r="Q90" s="37"/>
      <c r="R90" s="1"/>
    </row>
    <row r="91" spans="1:18" s="3" customFormat="1" ht="36" x14ac:dyDescent="0.25">
      <c r="A91" s="22" t="s">
        <v>72</v>
      </c>
      <c r="B91" s="23" t="s">
        <v>73</v>
      </c>
      <c r="C91" s="27">
        <v>200</v>
      </c>
      <c r="D91" s="25">
        <v>7.3560000000000008</v>
      </c>
      <c r="E91" s="25">
        <v>6.0200000000000005</v>
      </c>
      <c r="F91" s="25">
        <v>35.260000000000005</v>
      </c>
      <c r="G91" s="25">
        <v>224.60000000000002</v>
      </c>
      <c r="H91" s="25">
        <v>7.3999999999999996E-2</v>
      </c>
      <c r="I91" s="25">
        <v>0</v>
      </c>
      <c r="J91" s="25">
        <v>0</v>
      </c>
      <c r="K91" s="25">
        <v>1.292</v>
      </c>
      <c r="L91" s="25">
        <v>6.48</v>
      </c>
      <c r="M91" s="25">
        <v>49.56</v>
      </c>
      <c r="N91" s="25">
        <v>28.160000000000004</v>
      </c>
      <c r="O91" s="25">
        <v>1.4740000000000002</v>
      </c>
      <c r="Q91" s="26"/>
    </row>
    <row r="92" spans="1:18" ht="36.75" x14ac:dyDescent="0.25">
      <c r="A92" s="28" t="s">
        <v>43</v>
      </c>
      <c r="B92" s="23" t="s">
        <v>44</v>
      </c>
      <c r="C92" s="27">
        <v>200</v>
      </c>
      <c r="D92" s="25">
        <v>0.66200000000000003</v>
      </c>
      <c r="E92" s="25">
        <v>9.0000000000000011E-2</v>
      </c>
      <c r="F92" s="25">
        <v>22.034000000000002</v>
      </c>
      <c r="G92" s="25">
        <v>92.800000000000011</v>
      </c>
      <c r="H92" s="25">
        <v>1.6E-2</v>
      </c>
      <c r="I92" s="25">
        <v>0.72599999999999998</v>
      </c>
      <c r="J92" s="25">
        <v>0</v>
      </c>
      <c r="K92" s="25">
        <v>0.50800000000000001</v>
      </c>
      <c r="L92" s="25">
        <v>32.180000000000007</v>
      </c>
      <c r="M92" s="25">
        <v>23.44</v>
      </c>
      <c r="N92" s="25">
        <v>17.46</v>
      </c>
      <c r="O92" s="25">
        <v>0.66800000000000004</v>
      </c>
    </row>
    <row r="93" spans="1:18" ht="36" x14ac:dyDescent="0.25">
      <c r="A93" s="22" t="s">
        <v>35</v>
      </c>
      <c r="B93" s="23" t="s">
        <v>36</v>
      </c>
      <c r="C93" s="24">
        <v>40</v>
      </c>
      <c r="D93" s="25">
        <v>2.64</v>
      </c>
      <c r="E93" s="25">
        <v>0.48000000000000004</v>
      </c>
      <c r="F93" s="25">
        <v>15.840000000000003</v>
      </c>
      <c r="G93" s="25">
        <v>79.200000000000017</v>
      </c>
      <c r="H93" s="25">
        <v>6.8000000000000019E-2</v>
      </c>
      <c r="I93" s="25">
        <v>0</v>
      </c>
      <c r="J93" s="25">
        <v>0</v>
      </c>
      <c r="K93" s="25">
        <v>0.56000000000000005</v>
      </c>
      <c r="L93" s="25">
        <v>11.600000000000001</v>
      </c>
      <c r="M93" s="25">
        <v>60</v>
      </c>
      <c r="N93" s="25">
        <v>18.8</v>
      </c>
      <c r="O93" s="25">
        <v>1.56</v>
      </c>
      <c r="P93" s="36"/>
      <c r="Q93" s="37"/>
      <c r="R93" s="1"/>
    </row>
    <row r="94" spans="1:18" ht="15.75" x14ac:dyDescent="0.25">
      <c r="A94" s="17"/>
      <c r="B94" s="59" t="s">
        <v>37</v>
      </c>
      <c r="C94" s="60">
        <v>550</v>
      </c>
      <c r="D94" s="61">
        <f>D90+D91+D92+D93</f>
        <v>17.738</v>
      </c>
      <c r="E94" s="61">
        <f t="shared" ref="E94:Q94" si="4">E90+E91+E92+E93</f>
        <v>18.53</v>
      </c>
      <c r="F94" s="61">
        <v>80.39</v>
      </c>
      <c r="G94" s="61">
        <f t="shared" si="4"/>
        <v>540.6</v>
      </c>
      <c r="H94" s="61">
        <f t="shared" si="4"/>
        <v>0.20550000000000002</v>
      </c>
      <c r="I94" s="61">
        <f t="shared" si="4"/>
        <v>1.0022</v>
      </c>
      <c r="J94" s="61">
        <f t="shared" si="4"/>
        <v>29.62</v>
      </c>
      <c r="K94" s="61">
        <f t="shared" si="4"/>
        <v>2.7805</v>
      </c>
      <c r="L94" s="61">
        <f t="shared" si="4"/>
        <v>70.986000000000018</v>
      </c>
      <c r="M94" s="61">
        <f t="shared" si="4"/>
        <v>213.202</v>
      </c>
      <c r="N94" s="61">
        <f t="shared" si="4"/>
        <v>79.941000000000003</v>
      </c>
      <c r="O94" s="61">
        <f t="shared" si="4"/>
        <v>4.3422000000000001</v>
      </c>
      <c r="P94" s="61">
        <f t="shared" si="4"/>
        <v>0</v>
      </c>
      <c r="Q94" s="61">
        <f t="shared" si="4"/>
        <v>0</v>
      </c>
      <c r="R94" s="37">
        <v>0.2</v>
      </c>
    </row>
    <row r="95" spans="1:18" ht="15.75" x14ac:dyDescent="0.25">
      <c r="A95" s="32"/>
      <c r="B95" s="59" t="s">
        <v>74</v>
      </c>
      <c r="C95" s="58">
        <f t="shared" ref="C95:O95" si="5">C66+C59+C75+C86+C94</f>
        <v>2849</v>
      </c>
      <c r="D95" s="62">
        <f t="shared" si="5"/>
        <v>96.790499999999994</v>
      </c>
      <c r="E95" s="62">
        <f t="shared" si="5"/>
        <v>99.653999999999996</v>
      </c>
      <c r="F95" s="62">
        <f t="shared" si="5"/>
        <v>418.55800000000005</v>
      </c>
      <c r="G95" s="62">
        <f t="shared" si="5"/>
        <v>2991.4933333333333</v>
      </c>
      <c r="H95" s="62">
        <f t="shared" si="5"/>
        <v>1.3789333333333336</v>
      </c>
      <c r="I95" s="62">
        <f t="shared" si="5"/>
        <v>49.890700000000002</v>
      </c>
      <c r="J95" s="62">
        <f t="shared" si="5"/>
        <v>213.84</v>
      </c>
      <c r="K95" s="62">
        <f t="shared" si="5"/>
        <v>17.167999999999999</v>
      </c>
      <c r="L95" s="62">
        <f t="shared" si="5"/>
        <v>889.57600000000014</v>
      </c>
      <c r="M95" s="62">
        <f t="shared" si="5"/>
        <v>1858.4190000000001</v>
      </c>
      <c r="N95" s="62">
        <f t="shared" si="5"/>
        <v>584.82299999999998</v>
      </c>
      <c r="O95" s="62">
        <f t="shared" si="5"/>
        <v>31.683199999999999</v>
      </c>
      <c r="P95" s="34" t="e">
        <f>P66+P59+P75+P86+#REF!+P94</f>
        <v>#REF!</v>
      </c>
      <c r="Q95" s="34" t="e">
        <f>Q66+Q59+Q75+Q86+#REF!+Q94</f>
        <v>#REF!</v>
      </c>
      <c r="R95" s="1"/>
    </row>
    <row r="96" spans="1:18" ht="15.75" x14ac:dyDescent="0.25">
      <c r="A96" s="38"/>
      <c r="B96" s="39"/>
      <c r="C96" s="40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36"/>
      <c r="Q96" s="37"/>
      <c r="R96" s="1"/>
    </row>
    <row r="97" spans="1:18" ht="15.75" x14ac:dyDescent="0.25">
      <c r="A97" s="38"/>
      <c r="B97" s="39"/>
      <c r="C97" s="40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36"/>
      <c r="Q97" s="37"/>
      <c r="R97" s="1"/>
    </row>
    <row r="98" spans="1:18" x14ac:dyDescent="0.25">
      <c r="P98" s="36"/>
      <c r="Q98" s="37"/>
      <c r="R98" s="1"/>
    </row>
    <row r="99" spans="1:18" ht="15.75" x14ac:dyDescent="0.25">
      <c r="A99" s="38"/>
      <c r="B99" s="39"/>
      <c r="C99" s="40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36"/>
      <c r="Q99" s="37"/>
      <c r="R99" s="1"/>
    </row>
    <row r="100" spans="1:18" ht="15.75" x14ac:dyDescent="0.25">
      <c r="A100" s="38"/>
      <c r="B100" s="39"/>
      <c r="C100" s="40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36"/>
      <c r="Q100" s="37"/>
      <c r="R100" s="1"/>
    </row>
    <row r="101" spans="1:18" ht="357" customHeight="1" x14ac:dyDescent="0.25">
      <c r="A101" s="38"/>
      <c r="B101" s="39"/>
      <c r="C101" s="40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1"/>
    </row>
    <row r="102" spans="1:18" ht="25.5" x14ac:dyDescent="0.25">
      <c r="A102" s="17" t="s">
        <v>11</v>
      </c>
      <c r="B102" s="18" t="s">
        <v>12</v>
      </c>
      <c r="C102" s="18" t="s">
        <v>13</v>
      </c>
      <c r="D102" s="19" t="s">
        <v>14</v>
      </c>
      <c r="E102" s="19" t="s">
        <v>15</v>
      </c>
      <c r="F102" s="19" t="s">
        <v>16</v>
      </c>
      <c r="G102" s="19" t="s">
        <v>17</v>
      </c>
      <c r="H102" s="19" t="s">
        <v>18</v>
      </c>
      <c r="I102" s="19" t="s">
        <v>19</v>
      </c>
      <c r="J102" s="19" t="s">
        <v>20</v>
      </c>
      <c r="K102" s="19" t="s">
        <v>21</v>
      </c>
      <c r="L102" s="19" t="s">
        <v>22</v>
      </c>
      <c r="M102" s="19" t="s">
        <v>23</v>
      </c>
      <c r="N102" s="19" t="s">
        <v>24</v>
      </c>
      <c r="O102" s="19" t="s">
        <v>25</v>
      </c>
      <c r="R102" s="1"/>
    </row>
    <row r="103" spans="1:18" ht="15.75" x14ac:dyDescent="0.25">
      <c r="A103" s="63"/>
      <c r="B103" s="82" t="s">
        <v>75</v>
      </c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R103" s="1"/>
    </row>
    <row r="104" spans="1:18" ht="15.75" x14ac:dyDescent="0.25">
      <c r="A104" s="64"/>
      <c r="B104" s="82" t="s">
        <v>27</v>
      </c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Q104" s="37"/>
      <c r="R104" s="1"/>
    </row>
    <row r="105" spans="1:18" ht="28.5" x14ac:dyDescent="0.25">
      <c r="A105" s="46" t="s">
        <v>39</v>
      </c>
      <c r="B105" s="23" t="s">
        <v>76</v>
      </c>
      <c r="C105" s="27" t="s">
        <v>77</v>
      </c>
      <c r="D105" s="25">
        <v>17.904</v>
      </c>
      <c r="E105" s="25">
        <v>21.213999999999999</v>
      </c>
      <c r="F105" s="25">
        <v>47.963999999999999</v>
      </c>
      <c r="G105" s="25">
        <v>442.6</v>
      </c>
      <c r="H105" s="25">
        <v>0.1472</v>
      </c>
      <c r="I105" s="25">
        <v>1.212</v>
      </c>
      <c r="J105" s="25">
        <v>62.47999999999999</v>
      </c>
      <c r="K105" s="25">
        <v>1.8340000000000001</v>
      </c>
      <c r="L105" s="25">
        <v>239.95800000000003</v>
      </c>
      <c r="M105" s="25">
        <v>305.68799999999999</v>
      </c>
      <c r="N105" s="25">
        <v>54.79</v>
      </c>
      <c r="O105" s="25">
        <v>1.2830000000000001</v>
      </c>
      <c r="P105" s="25" t="e">
        <f>'[1]Меню младшие 1-4 кл'!#REF!/0.9</f>
        <v>#REF!</v>
      </c>
      <c r="Q105" s="25" t="e">
        <f>'[1]Меню младшие 1-4 кл'!#REF!/0.9</f>
        <v>#REF!</v>
      </c>
    </row>
    <row r="106" spans="1:18" x14ac:dyDescent="0.25">
      <c r="A106" s="22" t="s">
        <v>39</v>
      </c>
      <c r="B106" s="23" t="s">
        <v>78</v>
      </c>
      <c r="C106" s="27" t="s">
        <v>56</v>
      </c>
      <c r="D106" s="25">
        <v>0.23499999999999999</v>
      </c>
      <c r="E106" s="25">
        <v>0.09</v>
      </c>
      <c r="F106" s="25">
        <v>12.424999999999999</v>
      </c>
      <c r="G106" s="25">
        <v>54.2</v>
      </c>
      <c r="H106" s="25">
        <v>3.5000000000000001E-3</v>
      </c>
      <c r="I106" s="25">
        <v>50.029999999999994</v>
      </c>
      <c r="J106" s="25">
        <v>0</v>
      </c>
      <c r="K106" s="25">
        <v>0.19</v>
      </c>
      <c r="L106" s="25">
        <v>13.95</v>
      </c>
      <c r="M106" s="25">
        <v>3.65</v>
      </c>
      <c r="N106" s="25">
        <v>2.25</v>
      </c>
      <c r="O106" s="25">
        <v>0.41500000000000004</v>
      </c>
      <c r="Q106" s="37"/>
    </row>
    <row r="107" spans="1:18" ht="36" x14ac:dyDescent="0.25">
      <c r="A107" s="22" t="s">
        <v>57</v>
      </c>
      <c r="B107" s="23" t="s">
        <v>58</v>
      </c>
      <c r="C107" s="24">
        <v>30</v>
      </c>
      <c r="D107" s="25">
        <v>2.2799999999999998</v>
      </c>
      <c r="E107" s="25">
        <v>0.24</v>
      </c>
      <c r="F107" s="25">
        <v>14.76</v>
      </c>
      <c r="G107" s="25">
        <v>70.5</v>
      </c>
      <c r="H107" s="25">
        <v>3.3000000000000002E-2</v>
      </c>
      <c r="I107" s="25">
        <v>0</v>
      </c>
      <c r="J107" s="25">
        <v>0</v>
      </c>
      <c r="K107" s="25">
        <v>0.33</v>
      </c>
      <c r="L107" s="25">
        <v>6</v>
      </c>
      <c r="M107" s="25">
        <v>19.5</v>
      </c>
      <c r="N107" s="25">
        <v>4.2</v>
      </c>
      <c r="O107" s="25">
        <v>0.33</v>
      </c>
    </row>
    <row r="108" spans="1:18" ht="35.25" customHeight="1" x14ac:dyDescent="0.25">
      <c r="A108" s="22" t="s">
        <v>35</v>
      </c>
      <c r="B108" s="23" t="s">
        <v>36</v>
      </c>
      <c r="C108" s="24">
        <v>40</v>
      </c>
      <c r="D108" s="25">
        <v>2.64</v>
      </c>
      <c r="E108" s="25">
        <v>0.48000000000000004</v>
      </c>
      <c r="F108" s="25">
        <v>15.840000000000003</v>
      </c>
      <c r="G108" s="25">
        <v>79.200000000000017</v>
      </c>
      <c r="H108" s="25">
        <v>6.8000000000000019E-2</v>
      </c>
      <c r="I108" s="25">
        <v>0</v>
      </c>
      <c r="J108" s="25">
        <v>0</v>
      </c>
      <c r="K108" s="25">
        <v>0.56000000000000005</v>
      </c>
      <c r="L108" s="25">
        <v>11.600000000000001</v>
      </c>
      <c r="M108" s="25">
        <v>60</v>
      </c>
      <c r="N108" s="25">
        <v>18.8</v>
      </c>
      <c r="O108" s="25">
        <v>1.56</v>
      </c>
    </row>
    <row r="109" spans="1:18" ht="15.75" x14ac:dyDescent="0.25">
      <c r="A109" s="17"/>
      <c r="B109" s="59" t="s">
        <v>37</v>
      </c>
      <c r="C109" s="60">
        <v>553</v>
      </c>
      <c r="D109" s="61">
        <f>SUM(D105:D108)</f>
        <v>23.059000000000001</v>
      </c>
      <c r="E109" s="61">
        <f t="shared" ref="E109:O109" si="6">SUM(E105:E108)</f>
        <v>22.023999999999997</v>
      </c>
      <c r="F109" s="61">
        <f t="shared" si="6"/>
        <v>90.989000000000004</v>
      </c>
      <c r="G109" s="61">
        <f t="shared" si="6"/>
        <v>646.5</v>
      </c>
      <c r="H109" s="61">
        <f t="shared" si="6"/>
        <v>0.25170000000000003</v>
      </c>
      <c r="I109" s="61">
        <f t="shared" si="6"/>
        <v>51.241999999999997</v>
      </c>
      <c r="J109" s="61">
        <f t="shared" si="6"/>
        <v>62.47999999999999</v>
      </c>
      <c r="K109" s="61">
        <f t="shared" si="6"/>
        <v>2.9140000000000001</v>
      </c>
      <c r="L109" s="61">
        <f t="shared" si="6"/>
        <v>271.50800000000004</v>
      </c>
      <c r="M109" s="61">
        <f t="shared" si="6"/>
        <v>388.83799999999997</v>
      </c>
      <c r="N109" s="61">
        <f t="shared" si="6"/>
        <v>80.040000000000006</v>
      </c>
      <c r="O109" s="61">
        <f t="shared" si="6"/>
        <v>3.5880000000000001</v>
      </c>
      <c r="P109" s="61" t="e">
        <f>SUM(P105:P108)</f>
        <v>#REF!</v>
      </c>
      <c r="Q109" s="61" t="e">
        <f>SUM(Q105:Q108)</f>
        <v>#REF!</v>
      </c>
      <c r="R109" s="37">
        <v>0.25</v>
      </c>
    </row>
    <row r="110" spans="1:18" ht="15.75" x14ac:dyDescent="0.25">
      <c r="A110" s="65"/>
      <c r="B110" s="66"/>
      <c r="C110" s="67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Q110" s="37"/>
      <c r="R110" s="1"/>
    </row>
    <row r="111" spans="1:18" ht="15.75" x14ac:dyDescent="0.25">
      <c r="A111" s="64"/>
      <c r="B111" s="82" t="s">
        <v>38</v>
      </c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R111" s="1"/>
    </row>
    <row r="112" spans="1:18" ht="36" x14ac:dyDescent="0.25">
      <c r="A112" s="22" t="s">
        <v>28</v>
      </c>
      <c r="B112" s="23" t="s">
        <v>79</v>
      </c>
      <c r="C112" s="24">
        <v>100</v>
      </c>
      <c r="D112" s="25">
        <v>0.9</v>
      </c>
      <c r="E112" s="25">
        <v>0.2</v>
      </c>
      <c r="F112" s="25">
        <v>8.1</v>
      </c>
      <c r="G112" s="25">
        <v>43</v>
      </c>
      <c r="H112" s="25">
        <v>0.04</v>
      </c>
      <c r="I112" s="25">
        <v>60</v>
      </c>
      <c r="J112" s="25"/>
      <c r="K112" s="25">
        <v>0.2</v>
      </c>
      <c r="L112" s="25">
        <v>34</v>
      </c>
      <c r="M112" s="25">
        <v>23</v>
      </c>
      <c r="N112" s="25">
        <v>13</v>
      </c>
      <c r="O112" s="25">
        <v>0.3</v>
      </c>
      <c r="P112" s="3"/>
      <c r="Q112" s="26"/>
    </row>
    <row r="113" spans="1:18" ht="38.25" x14ac:dyDescent="0.25">
      <c r="A113" s="17" t="s">
        <v>80</v>
      </c>
      <c r="B113" s="23" t="s">
        <v>81</v>
      </c>
      <c r="C113" s="27" t="s">
        <v>82</v>
      </c>
      <c r="D113" s="25">
        <v>12.475</v>
      </c>
      <c r="E113" s="25">
        <v>15.68</v>
      </c>
      <c r="F113" s="25">
        <v>19.334999999999997</v>
      </c>
      <c r="G113" s="25">
        <v>271.5</v>
      </c>
      <c r="H113" s="25">
        <v>0.12</v>
      </c>
      <c r="I113" s="25">
        <v>18.765000000000001</v>
      </c>
      <c r="J113" s="25">
        <v>39</v>
      </c>
      <c r="K113" s="25">
        <v>4.67</v>
      </c>
      <c r="L113" s="25">
        <v>89.15</v>
      </c>
      <c r="M113" s="25">
        <v>148.63</v>
      </c>
      <c r="N113" s="25">
        <v>39.69</v>
      </c>
      <c r="O113" s="25">
        <v>2.2250000000000001</v>
      </c>
    </row>
    <row r="114" spans="1:18" ht="36.75" x14ac:dyDescent="0.25">
      <c r="A114" s="28" t="s">
        <v>43</v>
      </c>
      <c r="B114" s="23" t="s">
        <v>44</v>
      </c>
      <c r="C114" s="27">
        <v>200</v>
      </c>
      <c r="D114" s="25">
        <v>0.66200000000000003</v>
      </c>
      <c r="E114" s="25">
        <v>9.0000000000000011E-2</v>
      </c>
      <c r="F114" s="25">
        <v>22.034000000000002</v>
      </c>
      <c r="G114" s="25">
        <v>92.800000000000011</v>
      </c>
      <c r="H114" s="25">
        <v>1.6E-2</v>
      </c>
      <c r="I114" s="25">
        <v>0.72599999999999998</v>
      </c>
      <c r="J114" s="25">
        <v>0</v>
      </c>
      <c r="K114" s="25">
        <v>0.50800000000000001</v>
      </c>
      <c r="L114" s="25">
        <v>32.180000000000007</v>
      </c>
      <c r="M114" s="25">
        <v>23.44</v>
      </c>
      <c r="N114" s="25">
        <v>17.46</v>
      </c>
      <c r="O114" s="25">
        <v>0.66800000000000004</v>
      </c>
    </row>
    <row r="115" spans="1:18" ht="36" x14ac:dyDescent="0.25">
      <c r="A115" s="22" t="s">
        <v>57</v>
      </c>
      <c r="B115" s="23" t="s">
        <v>58</v>
      </c>
      <c r="C115" s="24">
        <v>30</v>
      </c>
      <c r="D115" s="25">
        <v>2.2799999999999998</v>
      </c>
      <c r="E115" s="25">
        <v>0.24</v>
      </c>
      <c r="F115" s="25">
        <v>14.76</v>
      </c>
      <c r="G115" s="25">
        <v>70.5</v>
      </c>
      <c r="H115" s="25">
        <v>3.3000000000000002E-2</v>
      </c>
      <c r="I115" s="25">
        <v>0</v>
      </c>
      <c r="J115" s="25">
        <v>0</v>
      </c>
      <c r="K115" s="25">
        <v>0.33</v>
      </c>
      <c r="L115" s="25">
        <v>6</v>
      </c>
      <c r="M115" s="25">
        <v>19.5</v>
      </c>
      <c r="N115" s="25">
        <v>4.2</v>
      </c>
      <c r="O115" s="25">
        <v>0.33000000000000007</v>
      </c>
    </row>
    <row r="116" spans="1:18" ht="36" x14ac:dyDescent="0.25">
      <c r="A116" s="22" t="s">
        <v>35</v>
      </c>
      <c r="B116" s="23" t="s">
        <v>36</v>
      </c>
      <c r="C116" s="24">
        <v>30</v>
      </c>
      <c r="D116" s="25">
        <v>1.98</v>
      </c>
      <c r="E116" s="25">
        <v>0.36</v>
      </c>
      <c r="F116" s="25">
        <v>11.88</v>
      </c>
      <c r="G116" s="25">
        <v>59.400000000000006</v>
      </c>
      <c r="H116" s="25">
        <v>5.1000000000000011E-2</v>
      </c>
      <c r="I116" s="25">
        <v>0</v>
      </c>
      <c r="J116" s="25">
        <v>0</v>
      </c>
      <c r="K116" s="25">
        <v>0.42</v>
      </c>
      <c r="L116" s="25">
        <v>8.7000000000000011</v>
      </c>
      <c r="M116" s="25">
        <v>45.000000000000007</v>
      </c>
      <c r="N116" s="25">
        <v>14.100000000000003</v>
      </c>
      <c r="O116" s="25">
        <v>1.1700000000000002</v>
      </c>
    </row>
    <row r="117" spans="1:18" ht="15.75" x14ac:dyDescent="0.25">
      <c r="A117" s="17"/>
      <c r="B117" s="59" t="s">
        <v>37</v>
      </c>
      <c r="C117" s="60">
        <v>560</v>
      </c>
      <c r="D117" s="61">
        <f>D112+D113+D114+D115+D116</f>
        <v>18.297000000000001</v>
      </c>
      <c r="E117" s="61">
        <v>17.77</v>
      </c>
      <c r="F117" s="61">
        <f t="shared" ref="F117:O117" si="7">F112+F113+F114+F115+F116</f>
        <v>76.108999999999995</v>
      </c>
      <c r="G117" s="61">
        <f t="shared" si="7"/>
        <v>537.20000000000005</v>
      </c>
      <c r="H117" s="61">
        <f t="shared" si="7"/>
        <v>0.26</v>
      </c>
      <c r="I117" s="61">
        <f t="shared" si="7"/>
        <v>79.491</v>
      </c>
      <c r="J117" s="61">
        <f t="shared" si="7"/>
        <v>39</v>
      </c>
      <c r="K117" s="61">
        <f t="shared" si="7"/>
        <v>6.1280000000000001</v>
      </c>
      <c r="L117" s="61">
        <f t="shared" si="7"/>
        <v>170.03</v>
      </c>
      <c r="M117" s="61">
        <f t="shared" si="7"/>
        <v>259.57</v>
      </c>
      <c r="N117" s="61">
        <f t="shared" si="7"/>
        <v>88.450000000000017</v>
      </c>
      <c r="O117" s="61">
        <f t="shared" si="7"/>
        <v>4.6930000000000005</v>
      </c>
      <c r="P117" s="61">
        <f>P112+P113+P114+P115+P116</f>
        <v>0</v>
      </c>
      <c r="Q117" s="61">
        <f>Q112+Q113+Q114+Q115+Q116</f>
        <v>0</v>
      </c>
      <c r="R117" s="37">
        <v>0.2</v>
      </c>
    </row>
    <row r="118" spans="1:18" s="3" customFormat="1" x14ac:dyDescent="0.25"/>
    <row r="119" spans="1:18" ht="15.75" x14ac:dyDescent="0.25">
      <c r="A119" s="64"/>
      <c r="B119" s="82" t="s">
        <v>45</v>
      </c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Q119" s="37"/>
      <c r="R119" s="1"/>
    </row>
    <row r="120" spans="1:18" ht="33.75" x14ac:dyDescent="0.25">
      <c r="A120" s="69" t="s">
        <v>28</v>
      </c>
      <c r="B120" s="43" t="s">
        <v>29</v>
      </c>
      <c r="C120" s="44">
        <v>100</v>
      </c>
      <c r="D120" s="44">
        <v>0.4</v>
      </c>
      <c r="E120" s="70">
        <v>0.4</v>
      </c>
      <c r="F120" s="70">
        <v>9.8000000000000007</v>
      </c>
      <c r="G120" s="44">
        <v>47</v>
      </c>
      <c r="H120" s="44">
        <v>0.03</v>
      </c>
      <c r="I120" s="44">
        <v>10</v>
      </c>
      <c r="J120" s="44"/>
      <c r="K120" s="44">
        <v>0.2</v>
      </c>
      <c r="L120" s="44">
        <v>16</v>
      </c>
      <c r="M120" s="44">
        <v>11</v>
      </c>
      <c r="N120" s="44">
        <v>9</v>
      </c>
      <c r="O120" s="44">
        <v>2.2000000000000002</v>
      </c>
      <c r="Q120" s="37"/>
      <c r="R120" s="1"/>
    </row>
    <row r="121" spans="1:18" ht="36" x14ac:dyDescent="0.25">
      <c r="A121" s="22" t="s">
        <v>83</v>
      </c>
      <c r="B121" s="23" t="s">
        <v>84</v>
      </c>
      <c r="C121" s="47" t="s">
        <v>85</v>
      </c>
      <c r="D121" s="25">
        <v>18.971666666666664</v>
      </c>
      <c r="E121" s="51">
        <v>23.12</v>
      </c>
      <c r="F121" s="51">
        <v>51.79</v>
      </c>
      <c r="G121" s="25">
        <v>509.8</v>
      </c>
      <c r="H121" s="25">
        <v>7.8333333333333324E-2</v>
      </c>
      <c r="I121" s="25">
        <v>2.31</v>
      </c>
      <c r="J121" s="25">
        <v>0</v>
      </c>
      <c r="K121" s="25">
        <v>5.25</v>
      </c>
      <c r="L121" s="25">
        <v>22.043333333333333</v>
      </c>
      <c r="M121" s="25">
        <v>285.6966666666666</v>
      </c>
      <c r="N121" s="25">
        <v>63.746666666666663</v>
      </c>
      <c r="O121" s="25">
        <v>4.1333333333333329</v>
      </c>
      <c r="Q121" s="37"/>
    </row>
    <row r="122" spans="1:18" ht="36" x14ac:dyDescent="0.25">
      <c r="A122" s="22" t="s">
        <v>86</v>
      </c>
      <c r="B122" s="23" t="s">
        <v>87</v>
      </c>
      <c r="C122" s="27" t="s">
        <v>88</v>
      </c>
      <c r="D122" s="25">
        <v>7.0000000000000007E-2</v>
      </c>
      <c r="E122" s="25">
        <v>0.02</v>
      </c>
      <c r="F122" s="25">
        <v>10.01</v>
      </c>
      <c r="G122" s="25">
        <v>40</v>
      </c>
      <c r="H122" s="25">
        <v>0</v>
      </c>
      <c r="I122" s="25">
        <v>0.03</v>
      </c>
      <c r="J122" s="25">
        <v>0</v>
      </c>
      <c r="K122" s="25">
        <v>0</v>
      </c>
      <c r="L122" s="25">
        <v>10.95</v>
      </c>
      <c r="M122" s="25">
        <v>2.8</v>
      </c>
      <c r="N122" s="25">
        <v>1.4</v>
      </c>
      <c r="O122" s="25">
        <v>0.26500000000000001</v>
      </c>
      <c r="P122" s="3"/>
      <c r="Q122" s="26"/>
    </row>
    <row r="123" spans="1:18" ht="36" x14ac:dyDescent="0.25">
      <c r="A123" s="22" t="s">
        <v>57</v>
      </c>
      <c r="B123" s="23" t="s">
        <v>58</v>
      </c>
      <c r="C123" s="27">
        <v>20</v>
      </c>
      <c r="D123" s="25">
        <v>1.52</v>
      </c>
      <c r="E123" s="25">
        <v>0.16000000000000003</v>
      </c>
      <c r="F123" s="25">
        <v>9.8400000000000016</v>
      </c>
      <c r="G123" s="25">
        <v>47.000000000000007</v>
      </c>
      <c r="H123" s="25">
        <v>2.2000000000000002E-2</v>
      </c>
      <c r="I123" s="25">
        <v>0</v>
      </c>
      <c r="J123" s="25">
        <v>0</v>
      </c>
      <c r="K123" s="25">
        <v>0.22</v>
      </c>
      <c r="L123" s="25">
        <v>4</v>
      </c>
      <c r="M123" s="25">
        <v>13</v>
      </c>
      <c r="N123" s="25">
        <v>2.8</v>
      </c>
      <c r="O123" s="25">
        <v>0.22</v>
      </c>
      <c r="Q123" s="37"/>
      <c r="R123" s="1"/>
    </row>
    <row r="124" spans="1:18" ht="36" x14ac:dyDescent="0.25">
      <c r="A124" s="22" t="s">
        <v>35</v>
      </c>
      <c r="B124" s="23" t="s">
        <v>36</v>
      </c>
      <c r="C124" s="24">
        <v>30</v>
      </c>
      <c r="D124" s="25">
        <v>1.98</v>
      </c>
      <c r="E124" s="25">
        <v>0.36</v>
      </c>
      <c r="F124" s="25">
        <v>11.88</v>
      </c>
      <c r="G124" s="25">
        <v>59.400000000000006</v>
      </c>
      <c r="H124" s="25">
        <v>5.1000000000000011E-2</v>
      </c>
      <c r="I124" s="25">
        <v>0</v>
      </c>
      <c r="J124" s="25">
        <v>0</v>
      </c>
      <c r="K124" s="25">
        <v>0.42</v>
      </c>
      <c r="L124" s="25">
        <v>8.7000000000000011</v>
      </c>
      <c r="M124" s="25">
        <v>45.000000000000007</v>
      </c>
      <c r="N124" s="25">
        <v>14.100000000000003</v>
      </c>
      <c r="O124" s="25">
        <v>1.1700000000000002</v>
      </c>
    </row>
    <row r="125" spans="1:18" ht="21" customHeight="1" x14ac:dyDescent="0.25">
      <c r="A125" s="17"/>
      <c r="B125" s="59" t="s">
        <v>37</v>
      </c>
      <c r="C125" s="60">
        <v>600</v>
      </c>
      <c r="D125" s="61">
        <f t="shared" ref="D125:Q125" si="8">D120+D121+D122+D123+D124</f>
        <v>22.941666666666663</v>
      </c>
      <c r="E125" s="61">
        <f t="shared" si="8"/>
        <v>24.06</v>
      </c>
      <c r="F125" s="61">
        <f t="shared" si="8"/>
        <v>93.320000000000007</v>
      </c>
      <c r="G125" s="61">
        <f t="shared" si="8"/>
        <v>703.19999999999993</v>
      </c>
      <c r="H125" s="61">
        <f t="shared" si="8"/>
        <v>0.18133333333333335</v>
      </c>
      <c r="I125" s="61">
        <f t="shared" si="8"/>
        <v>12.34</v>
      </c>
      <c r="J125" s="61">
        <f t="shared" si="8"/>
        <v>0</v>
      </c>
      <c r="K125" s="61">
        <f t="shared" si="8"/>
        <v>6.09</v>
      </c>
      <c r="L125" s="61">
        <f t="shared" si="8"/>
        <v>61.693333333333342</v>
      </c>
      <c r="M125" s="61">
        <f t="shared" si="8"/>
        <v>357.49666666666661</v>
      </c>
      <c r="N125" s="61">
        <f t="shared" si="8"/>
        <v>91.046666666666681</v>
      </c>
      <c r="O125" s="61">
        <f t="shared" si="8"/>
        <v>7.9883333333333324</v>
      </c>
      <c r="P125" s="61">
        <f t="shared" si="8"/>
        <v>0</v>
      </c>
      <c r="Q125" s="61">
        <f t="shared" si="8"/>
        <v>0</v>
      </c>
      <c r="R125" s="37">
        <v>0.25</v>
      </c>
    </row>
    <row r="126" spans="1:18" ht="228.75" customHeight="1" x14ac:dyDescent="0.25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71"/>
      <c r="Q126" s="71"/>
      <c r="R126" s="37"/>
    </row>
    <row r="127" spans="1:18" ht="15.75" x14ac:dyDescent="0.25">
      <c r="A127" s="64"/>
      <c r="B127" s="82" t="s">
        <v>59</v>
      </c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R127" s="1"/>
    </row>
    <row r="128" spans="1:18" ht="22.5" customHeight="1" x14ac:dyDescent="0.25">
      <c r="A128" s="46" t="s">
        <v>39</v>
      </c>
      <c r="B128" s="43" t="s">
        <v>89</v>
      </c>
      <c r="C128" s="44">
        <v>100</v>
      </c>
      <c r="D128" s="45">
        <v>1.7330000000000001</v>
      </c>
      <c r="E128" s="45">
        <v>3.0939999999999999</v>
      </c>
      <c r="F128" s="45">
        <v>16.633333333333333</v>
      </c>
      <c r="G128" s="45">
        <v>81.7</v>
      </c>
      <c r="H128" s="45">
        <v>5.6999999999999988E-2</v>
      </c>
      <c r="I128" s="45">
        <v>3.36</v>
      </c>
      <c r="J128" s="45">
        <v>0</v>
      </c>
      <c r="K128" s="45">
        <v>13.399999999999999</v>
      </c>
      <c r="L128" s="45">
        <v>25.76</v>
      </c>
      <c r="M128" s="45">
        <v>52.765999999999991</v>
      </c>
      <c r="N128" s="45">
        <v>36.047000000000004</v>
      </c>
      <c r="O128" s="45">
        <v>0.66399999999999992</v>
      </c>
      <c r="R128" s="1"/>
    </row>
    <row r="129" spans="1:18" ht="28.5" x14ac:dyDescent="0.25">
      <c r="A129" s="46" t="s">
        <v>30</v>
      </c>
      <c r="B129" s="23" t="s">
        <v>41</v>
      </c>
      <c r="C129" s="27" t="s">
        <v>42</v>
      </c>
      <c r="D129" s="25">
        <v>13.15</v>
      </c>
      <c r="E129" s="25">
        <v>13.36</v>
      </c>
      <c r="F129" s="25">
        <v>36.01</v>
      </c>
      <c r="G129" s="25">
        <v>323.64</v>
      </c>
      <c r="H129" s="25">
        <v>0.10050000000000001</v>
      </c>
      <c r="I129" s="25">
        <v>0.495</v>
      </c>
      <c r="J129" s="25">
        <v>23.900000000000002</v>
      </c>
      <c r="K129" s="25">
        <v>4.7990000000000004</v>
      </c>
      <c r="L129" s="25">
        <v>31.694999999999997</v>
      </c>
      <c r="M129" s="25">
        <v>147.63</v>
      </c>
      <c r="N129" s="25">
        <v>38.174999999999997</v>
      </c>
      <c r="O129" s="25">
        <v>2.0754999999999999</v>
      </c>
      <c r="Q129" s="37"/>
      <c r="R129" s="1"/>
    </row>
    <row r="130" spans="1:18" s="3" customFormat="1" ht="36" x14ac:dyDescent="0.25">
      <c r="A130" s="22" t="s">
        <v>86</v>
      </c>
      <c r="B130" s="23" t="s">
        <v>78</v>
      </c>
      <c r="C130" s="27" t="s">
        <v>56</v>
      </c>
      <c r="D130" s="25">
        <v>0.23499999999999999</v>
      </c>
      <c r="E130" s="25">
        <v>0.09</v>
      </c>
      <c r="F130" s="25">
        <v>12.424999999999999</v>
      </c>
      <c r="G130" s="25">
        <v>54.2</v>
      </c>
      <c r="H130" s="25">
        <v>3.5000000000000001E-3</v>
      </c>
      <c r="I130" s="25">
        <v>50.029999999999994</v>
      </c>
      <c r="J130" s="25">
        <v>0</v>
      </c>
      <c r="K130" s="25">
        <v>0.19</v>
      </c>
      <c r="L130" s="25">
        <v>13.95</v>
      </c>
      <c r="M130" s="25">
        <v>3.65</v>
      </c>
      <c r="N130" s="25">
        <v>2.25</v>
      </c>
      <c r="O130" s="25">
        <v>0.41500000000000004</v>
      </c>
      <c r="Q130" s="26"/>
    </row>
    <row r="131" spans="1:18" ht="36" x14ac:dyDescent="0.25">
      <c r="A131" s="22" t="s">
        <v>35</v>
      </c>
      <c r="B131" s="23" t="s">
        <v>36</v>
      </c>
      <c r="C131" s="24">
        <v>30</v>
      </c>
      <c r="D131" s="25">
        <v>1.98</v>
      </c>
      <c r="E131" s="25">
        <v>0.36</v>
      </c>
      <c r="F131" s="25">
        <v>11.88</v>
      </c>
      <c r="G131" s="25">
        <v>59.400000000000006</v>
      </c>
      <c r="H131" s="25">
        <v>5.1000000000000011E-2</v>
      </c>
      <c r="I131" s="25">
        <v>0</v>
      </c>
      <c r="J131" s="25">
        <v>0</v>
      </c>
      <c r="K131" s="25">
        <v>0.42</v>
      </c>
      <c r="L131" s="25">
        <v>8.7000000000000011</v>
      </c>
      <c r="M131" s="25">
        <v>45.000000000000007</v>
      </c>
      <c r="N131" s="25">
        <v>14.100000000000003</v>
      </c>
      <c r="O131" s="25">
        <v>1.1700000000000002</v>
      </c>
    </row>
    <row r="132" spans="1:18" ht="15.75" x14ac:dyDescent="0.25">
      <c r="A132" s="17"/>
      <c r="B132" s="59" t="s">
        <v>37</v>
      </c>
      <c r="C132" s="60">
        <v>588</v>
      </c>
      <c r="D132" s="61">
        <f>D128+D129+D130+D131</f>
        <v>17.097999999999999</v>
      </c>
      <c r="E132" s="61">
        <f t="shared" ref="E132:Q132" si="9">E128+E129+E130+E131</f>
        <v>16.904</v>
      </c>
      <c r="F132" s="61">
        <f t="shared" si="9"/>
        <v>76.948333333333323</v>
      </c>
      <c r="G132" s="61">
        <f t="shared" si="9"/>
        <v>518.93999999999994</v>
      </c>
      <c r="H132" s="61">
        <f t="shared" si="9"/>
        <v>0.21200000000000002</v>
      </c>
      <c r="I132" s="61">
        <f t="shared" si="9"/>
        <v>53.884999999999991</v>
      </c>
      <c r="J132" s="61">
        <f t="shared" si="9"/>
        <v>23.900000000000002</v>
      </c>
      <c r="K132" s="61">
        <f t="shared" si="9"/>
        <v>18.809000000000001</v>
      </c>
      <c r="L132" s="61">
        <f t="shared" si="9"/>
        <v>80.105000000000004</v>
      </c>
      <c r="M132" s="61">
        <f t="shared" si="9"/>
        <v>249.04599999999999</v>
      </c>
      <c r="N132" s="61">
        <f t="shared" si="9"/>
        <v>90.572000000000017</v>
      </c>
      <c r="O132" s="61">
        <f t="shared" si="9"/>
        <v>4.3244999999999996</v>
      </c>
      <c r="P132" s="61">
        <f t="shared" si="9"/>
        <v>0</v>
      </c>
      <c r="Q132" s="61">
        <f t="shared" si="9"/>
        <v>0</v>
      </c>
      <c r="R132" s="37">
        <v>0.2</v>
      </c>
    </row>
    <row r="133" spans="1:18" ht="15.75" x14ac:dyDescent="0.25">
      <c r="A133" s="64"/>
      <c r="B133" s="82" t="s">
        <v>67</v>
      </c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Q133" s="37"/>
      <c r="R133" s="1"/>
    </row>
    <row r="134" spans="1:18" s="3" customFormat="1" ht="28.5" x14ac:dyDescent="0.25">
      <c r="A134" s="22" t="s">
        <v>30</v>
      </c>
      <c r="B134" s="23" t="s">
        <v>90</v>
      </c>
      <c r="C134" s="47" t="s">
        <v>91</v>
      </c>
      <c r="D134" s="25">
        <v>13.275999999999998</v>
      </c>
      <c r="E134" s="51">
        <v>17.952000000000002</v>
      </c>
      <c r="F134" s="51">
        <v>38.332000000000001</v>
      </c>
      <c r="G134" s="25">
        <v>349.5</v>
      </c>
      <c r="H134" s="25">
        <v>0.23100000000000004</v>
      </c>
      <c r="I134" s="25">
        <v>24.453999999999997</v>
      </c>
      <c r="J134" s="25">
        <v>23.900000000000002</v>
      </c>
      <c r="K134" s="25">
        <v>4.0570000000000004</v>
      </c>
      <c r="L134" s="25">
        <v>83.11</v>
      </c>
      <c r="M134" s="25">
        <v>239.73499999999999</v>
      </c>
      <c r="N134" s="25">
        <v>65.694999999999993</v>
      </c>
      <c r="O134" s="25">
        <v>2.4359999999999999</v>
      </c>
      <c r="P134" s="1">
        <v>1.2114000000000003</v>
      </c>
      <c r="Q134" s="37"/>
    </row>
    <row r="135" spans="1:18" ht="36.75" x14ac:dyDescent="0.25">
      <c r="A135" s="28" t="s">
        <v>92</v>
      </c>
      <c r="B135" s="23" t="s">
        <v>93</v>
      </c>
      <c r="C135" s="27">
        <v>200</v>
      </c>
      <c r="D135" s="25">
        <v>0.16000000000000003</v>
      </c>
      <c r="E135" s="25">
        <v>0.16000000000000003</v>
      </c>
      <c r="F135" s="25">
        <v>17.900000000000002</v>
      </c>
      <c r="G135" s="25">
        <v>74.600000000000009</v>
      </c>
      <c r="H135" s="25">
        <v>1.2E-2</v>
      </c>
      <c r="I135" s="25">
        <v>0.9</v>
      </c>
      <c r="J135" s="25">
        <v>0</v>
      </c>
      <c r="K135" s="25">
        <v>8.0000000000000016E-2</v>
      </c>
      <c r="L135" s="25">
        <v>13.88</v>
      </c>
      <c r="M135" s="25">
        <v>4.4000000000000004</v>
      </c>
      <c r="N135" s="25">
        <v>5.1400000000000006</v>
      </c>
      <c r="O135" s="25">
        <v>0.92199999999999993</v>
      </c>
    </row>
    <row r="136" spans="1:18" ht="36.75" x14ac:dyDescent="0.25">
      <c r="A136" s="28" t="s">
        <v>57</v>
      </c>
      <c r="B136" s="23" t="s">
        <v>58</v>
      </c>
      <c r="C136" s="27">
        <v>30</v>
      </c>
      <c r="D136" s="25">
        <v>2.2799999999999998</v>
      </c>
      <c r="E136" s="25">
        <v>0.24</v>
      </c>
      <c r="F136" s="25">
        <v>14.76</v>
      </c>
      <c r="G136" s="25">
        <v>70.5</v>
      </c>
      <c r="H136" s="25">
        <v>3.3000000000000002E-2</v>
      </c>
      <c r="I136" s="25">
        <v>0</v>
      </c>
      <c r="J136" s="25">
        <v>0</v>
      </c>
      <c r="K136" s="25">
        <v>0.33</v>
      </c>
      <c r="L136" s="25">
        <v>6</v>
      </c>
      <c r="M136" s="25">
        <v>19.5</v>
      </c>
      <c r="N136" s="25">
        <v>4.2</v>
      </c>
      <c r="O136" s="25">
        <v>0.33</v>
      </c>
    </row>
    <row r="137" spans="1:18" ht="36" x14ac:dyDescent="0.25">
      <c r="A137" s="22" t="s">
        <v>35</v>
      </c>
      <c r="B137" s="23" t="s">
        <v>36</v>
      </c>
      <c r="C137" s="24">
        <v>40</v>
      </c>
      <c r="D137" s="25">
        <v>2.64</v>
      </c>
      <c r="E137" s="25">
        <v>0.48000000000000009</v>
      </c>
      <c r="F137" s="25">
        <v>15.840000000000003</v>
      </c>
      <c r="G137" s="25">
        <v>79.200000000000031</v>
      </c>
      <c r="H137" s="25">
        <v>6.8000000000000019E-2</v>
      </c>
      <c r="I137" s="25">
        <v>0</v>
      </c>
      <c r="J137" s="25">
        <v>0</v>
      </c>
      <c r="K137" s="25">
        <v>0.56000000000000005</v>
      </c>
      <c r="L137" s="25">
        <v>11.600000000000001</v>
      </c>
      <c r="M137" s="25">
        <v>60.000000000000014</v>
      </c>
      <c r="N137" s="25">
        <v>18.800000000000008</v>
      </c>
      <c r="O137" s="25">
        <v>1.5600000000000005</v>
      </c>
      <c r="P137" s="3"/>
      <c r="Q137" s="26"/>
    </row>
    <row r="138" spans="1:18" ht="15.75" x14ac:dyDescent="0.25">
      <c r="A138" s="17"/>
      <c r="B138" s="59" t="s">
        <v>37</v>
      </c>
      <c r="C138" s="72">
        <f>75+205+C135+C136+C137</f>
        <v>550</v>
      </c>
      <c r="D138" s="61">
        <f>SUM(D134:D137)</f>
        <v>18.355999999999998</v>
      </c>
      <c r="E138" s="61">
        <f t="shared" ref="E138:Q138" si="10">SUM(E134:E137)</f>
        <v>18.832000000000001</v>
      </c>
      <c r="F138" s="61">
        <f t="shared" si="10"/>
        <v>86.832000000000008</v>
      </c>
      <c r="G138" s="61">
        <f t="shared" si="10"/>
        <v>573.80000000000007</v>
      </c>
      <c r="H138" s="61">
        <f t="shared" si="10"/>
        <v>0.34400000000000003</v>
      </c>
      <c r="I138" s="61">
        <f t="shared" si="10"/>
        <v>25.353999999999996</v>
      </c>
      <c r="J138" s="61">
        <f t="shared" si="10"/>
        <v>23.900000000000002</v>
      </c>
      <c r="K138" s="61">
        <f t="shared" si="10"/>
        <v>5.027000000000001</v>
      </c>
      <c r="L138" s="61">
        <f t="shared" si="10"/>
        <v>114.59</v>
      </c>
      <c r="M138" s="61">
        <f t="shared" si="10"/>
        <v>323.63499999999999</v>
      </c>
      <c r="N138" s="61">
        <f t="shared" si="10"/>
        <v>93.835000000000008</v>
      </c>
      <c r="O138" s="61">
        <f t="shared" si="10"/>
        <v>5.2480000000000002</v>
      </c>
      <c r="P138" s="61">
        <f t="shared" si="10"/>
        <v>1.2114000000000003</v>
      </c>
      <c r="Q138" s="61">
        <f t="shared" si="10"/>
        <v>0</v>
      </c>
      <c r="R138" s="37">
        <v>0.25</v>
      </c>
    </row>
    <row r="139" spans="1:18" ht="15.75" x14ac:dyDescent="0.25">
      <c r="A139" s="17"/>
      <c r="B139" s="59" t="s">
        <v>94</v>
      </c>
      <c r="C139" s="73">
        <f t="shared" ref="C139:O139" si="11">C109+C125+C138+C132+C117</f>
        <v>2851</v>
      </c>
      <c r="D139" s="73">
        <f t="shared" si="11"/>
        <v>99.751666666666651</v>
      </c>
      <c r="E139" s="73">
        <f t="shared" si="11"/>
        <v>99.589999999999989</v>
      </c>
      <c r="F139" s="73">
        <f t="shared" si="11"/>
        <v>424.19833333333332</v>
      </c>
      <c r="G139" s="73">
        <f t="shared" si="11"/>
        <v>2979.6400000000003</v>
      </c>
      <c r="H139" s="73">
        <f t="shared" si="11"/>
        <v>1.2490333333333334</v>
      </c>
      <c r="I139" s="73">
        <f t="shared" si="11"/>
        <v>222.31199999999995</v>
      </c>
      <c r="J139" s="73">
        <f t="shared" si="11"/>
        <v>149.28</v>
      </c>
      <c r="K139" s="73">
        <f t="shared" si="11"/>
        <v>38.968000000000004</v>
      </c>
      <c r="L139" s="73">
        <f t="shared" si="11"/>
        <v>697.92633333333333</v>
      </c>
      <c r="M139" s="73">
        <f t="shared" si="11"/>
        <v>1578.5856666666666</v>
      </c>
      <c r="N139" s="73">
        <f t="shared" si="11"/>
        <v>443.94366666666679</v>
      </c>
      <c r="O139" s="73">
        <f t="shared" si="11"/>
        <v>25.841833333333334</v>
      </c>
      <c r="P139" s="36"/>
      <c r="Q139" s="37"/>
      <c r="R139" s="1"/>
    </row>
    <row r="140" spans="1:18" ht="15.75" x14ac:dyDescent="0.25">
      <c r="A140" s="74"/>
      <c r="B140" s="75" t="s">
        <v>95</v>
      </c>
      <c r="C140" s="76">
        <f t="shared" ref="C140:Q140" si="12">C66+C59+C75+C86+C94+C109+C125+C138+C132+C117</f>
        <v>5700</v>
      </c>
      <c r="D140" s="76">
        <f t="shared" si="12"/>
        <v>196.54216666666665</v>
      </c>
      <c r="E140" s="76">
        <f t="shared" si="12"/>
        <v>199.244</v>
      </c>
      <c r="F140" s="76">
        <f t="shared" si="12"/>
        <v>842.75633333333337</v>
      </c>
      <c r="G140" s="76">
        <f t="shared" si="12"/>
        <v>5971.1333333333332</v>
      </c>
      <c r="H140" s="76">
        <f t="shared" si="12"/>
        <v>2.6279666666666675</v>
      </c>
      <c r="I140" s="76">
        <f t="shared" si="12"/>
        <v>272.20269999999999</v>
      </c>
      <c r="J140" s="76">
        <f t="shared" si="12"/>
        <v>363.11999999999995</v>
      </c>
      <c r="K140" s="76">
        <f t="shared" si="12"/>
        <v>56.136000000000003</v>
      </c>
      <c r="L140" s="76">
        <f t="shared" si="12"/>
        <v>1587.5023333333336</v>
      </c>
      <c r="M140" s="76">
        <f t="shared" si="12"/>
        <v>3437.0046666666667</v>
      </c>
      <c r="N140" s="76">
        <f t="shared" si="12"/>
        <v>1028.7666666666667</v>
      </c>
      <c r="O140" s="76">
        <f t="shared" si="12"/>
        <v>57.525033333333326</v>
      </c>
      <c r="P140" s="76" t="e">
        <f t="shared" si="12"/>
        <v>#REF!</v>
      </c>
      <c r="Q140" s="76" t="e">
        <f t="shared" si="12"/>
        <v>#REF!</v>
      </c>
      <c r="R140" s="1"/>
    </row>
    <row r="141" spans="1:18" ht="15.75" x14ac:dyDescent="0.25">
      <c r="A141" s="74"/>
      <c r="B141" s="75" t="s">
        <v>96</v>
      </c>
      <c r="C141" s="77">
        <f>C140/10</f>
        <v>570</v>
      </c>
      <c r="D141" s="78">
        <f t="shared" ref="D141:O141" si="13">D140/10</f>
        <v>19.654216666666663</v>
      </c>
      <c r="E141" s="78">
        <f t="shared" si="13"/>
        <v>19.924399999999999</v>
      </c>
      <c r="F141" s="78">
        <f t="shared" si="13"/>
        <v>84.275633333333332</v>
      </c>
      <c r="G141" s="78">
        <f t="shared" si="13"/>
        <v>597.11333333333334</v>
      </c>
      <c r="H141" s="78">
        <f t="shared" si="13"/>
        <v>0.26279666666666673</v>
      </c>
      <c r="I141" s="78">
        <f t="shared" si="13"/>
        <v>27.220269999999999</v>
      </c>
      <c r="J141" s="78">
        <f t="shared" si="13"/>
        <v>36.311999999999998</v>
      </c>
      <c r="K141" s="78">
        <f t="shared" si="13"/>
        <v>5.6135999999999999</v>
      </c>
      <c r="L141" s="78">
        <f t="shared" si="13"/>
        <v>158.75023333333337</v>
      </c>
      <c r="M141" s="78">
        <f t="shared" si="13"/>
        <v>343.70046666666667</v>
      </c>
      <c r="N141" s="78">
        <f t="shared" si="13"/>
        <v>102.87666666666667</v>
      </c>
      <c r="O141" s="78">
        <f t="shared" si="13"/>
        <v>5.7525033333333324</v>
      </c>
      <c r="P141" s="77" t="e">
        <f>P140/12</f>
        <v>#REF!</v>
      </c>
      <c r="Q141" s="77" t="e">
        <f>Q140/12</f>
        <v>#REF!</v>
      </c>
      <c r="R141" s="2" t="s">
        <v>97</v>
      </c>
    </row>
    <row r="143" spans="1:18" x14ac:dyDescent="0.25"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</row>
    <row r="144" spans="1:18" x14ac:dyDescent="0.25">
      <c r="C144" s="80"/>
      <c r="D144" s="80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R144" s="1"/>
    </row>
    <row r="145" spans="3:18" x14ac:dyDescent="0.25"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Q145" s="1"/>
      <c r="R145" s="1"/>
    </row>
    <row r="160" spans="3:18" x14ac:dyDescent="0.25">
      <c r="Q160" s="1"/>
      <c r="R160" s="1"/>
    </row>
    <row r="161" spans="17:18" x14ac:dyDescent="0.25">
      <c r="Q161" s="1"/>
      <c r="R161" s="1"/>
    </row>
    <row r="162" spans="17:18" x14ac:dyDescent="0.25">
      <c r="Q162" s="1"/>
      <c r="R162" s="1"/>
    </row>
    <row r="163" spans="17:18" x14ac:dyDescent="0.25">
      <c r="Q163" s="1"/>
      <c r="R163" s="1"/>
    </row>
    <row r="164" spans="17:18" x14ac:dyDescent="0.25">
      <c r="Q164" s="1"/>
      <c r="R164" s="1"/>
    </row>
    <row r="165" spans="17:18" x14ac:dyDescent="0.25">
      <c r="Q165" s="1"/>
      <c r="R165" s="1"/>
    </row>
  </sheetData>
  <mergeCells count="20">
    <mergeCell ref="B88:O88"/>
    <mergeCell ref="A2:A51"/>
    <mergeCell ref="B2:O3"/>
    <mergeCell ref="B20:L20"/>
    <mergeCell ref="B21:L21"/>
    <mergeCell ref="B22:L22"/>
    <mergeCell ref="B49:O49"/>
    <mergeCell ref="B50:O50"/>
    <mergeCell ref="B53:O53"/>
    <mergeCell ref="B54:O54"/>
    <mergeCell ref="B61:O61"/>
    <mergeCell ref="B68:O68"/>
    <mergeCell ref="C80:O80"/>
    <mergeCell ref="B133:O133"/>
    <mergeCell ref="B103:O103"/>
    <mergeCell ref="B104:O104"/>
    <mergeCell ref="B111:O111"/>
    <mergeCell ref="B119:O119"/>
    <mergeCell ref="A126:O126"/>
    <mergeCell ref="B127:O12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2025-11-25T06:00:22Z</dcterms:modified>
</cp:coreProperties>
</file>