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33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51" i="1" l="1"/>
  <c r="I151" i="1"/>
  <c r="H151" i="1"/>
  <c r="G151" i="1"/>
  <c r="F151" i="1"/>
  <c r="J118" i="1" l="1"/>
  <c r="I118" i="1"/>
  <c r="H118" i="1"/>
  <c r="G118" i="1"/>
  <c r="F118" i="1"/>
  <c r="J70" i="1" l="1"/>
  <c r="I70" i="1"/>
  <c r="H70" i="1"/>
  <c r="G70" i="1"/>
  <c r="F70" i="1"/>
  <c r="J55" i="1" l="1"/>
  <c r="I55" i="1"/>
  <c r="H55" i="1"/>
  <c r="G55" i="1"/>
  <c r="F55" i="1"/>
  <c r="J39" i="1" l="1"/>
  <c r="I39" i="1"/>
  <c r="H39" i="1"/>
  <c r="G39" i="1"/>
  <c r="J23" i="1" l="1"/>
  <c r="J27" i="1" s="1"/>
  <c r="I23" i="1"/>
  <c r="I27" i="1" s="1"/>
  <c r="H23" i="1"/>
  <c r="H27" i="1" s="1"/>
  <c r="G23" i="1"/>
  <c r="F27" i="1"/>
  <c r="G27" i="1"/>
  <c r="L27" i="1"/>
  <c r="A28" i="1"/>
  <c r="B28" i="1"/>
  <c r="F58" i="1" l="1"/>
  <c r="A12" i="1"/>
  <c r="B12" i="1"/>
  <c r="F21" i="1"/>
  <c r="G21" i="1"/>
  <c r="H21" i="1"/>
  <c r="I21" i="1"/>
  <c r="J21" i="1"/>
  <c r="L21" i="1"/>
  <c r="L165" i="1" l="1"/>
  <c r="L155" i="1"/>
  <c r="L149" i="1"/>
  <c r="L139" i="1"/>
  <c r="L132" i="1"/>
  <c r="L122" i="1"/>
  <c r="L116" i="1"/>
  <c r="L106" i="1"/>
  <c r="L99" i="1"/>
  <c r="L89" i="1"/>
  <c r="L83" i="1"/>
  <c r="L73" i="1"/>
  <c r="L68" i="1"/>
  <c r="L58" i="1"/>
  <c r="L53" i="1"/>
  <c r="L43" i="1"/>
  <c r="L37" i="1"/>
  <c r="L11" i="1"/>
  <c r="A90" i="1"/>
  <c r="B166" i="1"/>
  <c r="A166" i="1"/>
  <c r="J165" i="1"/>
  <c r="I165" i="1"/>
  <c r="H165" i="1"/>
  <c r="G165" i="1"/>
  <c r="F165" i="1"/>
  <c r="B156" i="1"/>
  <c r="A156" i="1"/>
  <c r="J155" i="1"/>
  <c r="I155" i="1"/>
  <c r="H155" i="1"/>
  <c r="G155" i="1"/>
  <c r="F155" i="1"/>
  <c r="B150" i="1"/>
  <c r="A150" i="1"/>
  <c r="J149" i="1"/>
  <c r="I149" i="1"/>
  <c r="H149" i="1"/>
  <c r="G149" i="1"/>
  <c r="F149" i="1"/>
  <c r="B140" i="1"/>
  <c r="A140" i="1"/>
  <c r="J139" i="1"/>
  <c r="I139" i="1"/>
  <c r="H139" i="1"/>
  <c r="G139" i="1"/>
  <c r="F139" i="1"/>
  <c r="B133" i="1"/>
  <c r="A133" i="1"/>
  <c r="J132" i="1"/>
  <c r="I132" i="1"/>
  <c r="H132" i="1"/>
  <c r="G132" i="1"/>
  <c r="F132" i="1"/>
  <c r="B123" i="1"/>
  <c r="A123" i="1"/>
  <c r="J122" i="1"/>
  <c r="I122" i="1"/>
  <c r="H122" i="1"/>
  <c r="G122" i="1"/>
  <c r="F122" i="1"/>
  <c r="B117" i="1"/>
  <c r="A117" i="1"/>
  <c r="J116" i="1"/>
  <c r="I116" i="1"/>
  <c r="H116" i="1"/>
  <c r="G116" i="1"/>
  <c r="F116" i="1"/>
  <c r="B107" i="1"/>
  <c r="A107" i="1"/>
  <c r="J106" i="1"/>
  <c r="I106" i="1"/>
  <c r="H106" i="1"/>
  <c r="G106" i="1"/>
  <c r="F106" i="1"/>
  <c r="B100" i="1"/>
  <c r="A100" i="1"/>
  <c r="J99" i="1"/>
  <c r="I99" i="1"/>
  <c r="H99" i="1"/>
  <c r="G99" i="1"/>
  <c r="F99" i="1"/>
  <c r="B90" i="1"/>
  <c r="J89" i="1"/>
  <c r="I89" i="1"/>
  <c r="H89" i="1"/>
  <c r="G89" i="1"/>
  <c r="F89" i="1"/>
  <c r="B84" i="1"/>
  <c r="A84" i="1"/>
  <c r="J83" i="1"/>
  <c r="I83" i="1"/>
  <c r="H83" i="1"/>
  <c r="G83" i="1"/>
  <c r="F83" i="1"/>
  <c r="B74" i="1"/>
  <c r="A74" i="1"/>
  <c r="J73" i="1"/>
  <c r="I73" i="1"/>
  <c r="H73" i="1"/>
  <c r="G73" i="1"/>
  <c r="F73" i="1"/>
  <c r="B69" i="1"/>
  <c r="A69" i="1"/>
  <c r="J68" i="1"/>
  <c r="I68" i="1"/>
  <c r="H68" i="1"/>
  <c r="G68" i="1"/>
  <c r="F68" i="1"/>
  <c r="B59" i="1"/>
  <c r="A59" i="1"/>
  <c r="J58" i="1"/>
  <c r="I58" i="1"/>
  <c r="H58" i="1"/>
  <c r="G58" i="1"/>
  <c r="B54" i="1"/>
  <c r="A54" i="1"/>
  <c r="J53" i="1"/>
  <c r="I53" i="1"/>
  <c r="H53" i="1"/>
  <c r="G53" i="1"/>
  <c r="F53" i="1"/>
  <c r="B44" i="1"/>
  <c r="A44" i="1"/>
  <c r="J43" i="1"/>
  <c r="I43" i="1"/>
  <c r="H43" i="1"/>
  <c r="G43" i="1"/>
  <c r="F43" i="1"/>
  <c r="B38" i="1"/>
  <c r="A38" i="1"/>
  <c r="J37" i="1"/>
  <c r="I37" i="1"/>
  <c r="H37" i="1"/>
  <c r="G37" i="1"/>
  <c r="F37" i="1"/>
  <c r="B22" i="1"/>
  <c r="A22" i="1"/>
  <c r="G11" i="1"/>
  <c r="H11" i="1"/>
  <c r="I11" i="1"/>
  <c r="J11" i="1"/>
  <c r="F11" i="1"/>
  <c r="L100" i="1" l="1"/>
  <c r="L38" i="1"/>
  <c r="L166" i="1"/>
  <c r="I100" i="1"/>
  <c r="F84" i="1"/>
  <c r="J100" i="1"/>
  <c r="L54" i="1"/>
  <c r="L69" i="1"/>
  <c r="L117" i="1"/>
  <c r="L133" i="1"/>
  <c r="F69" i="1"/>
  <c r="I38" i="1"/>
  <c r="G84" i="1"/>
  <c r="H117" i="1"/>
  <c r="J133" i="1"/>
  <c r="H150" i="1"/>
  <c r="J166" i="1"/>
  <c r="L150" i="1"/>
  <c r="L22" i="1"/>
  <c r="L84" i="1"/>
  <c r="G69" i="1"/>
  <c r="H69" i="1"/>
  <c r="J54" i="1"/>
  <c r="I54" i="1"/>
  <c r="F38" i="1"/>
  <c r="J38" i="1"/>
  <c r="H54" i="1"/>
  <c r="J69" i="1"/>
  <c r="H84" i="1"/>
  <c r="I117" i="1"/>
  <c r="G133" i="1"/>
  <c r="I150" i="1"/>
  <c r="G166" i="1"/>
  <c r="G38" i="1"/>
  <c r="I84" i="1"/>
  <c r="G100" i="1"/>
  <c r="J117" i="1"/>
  <c r="H133" i="1"/>
  <c r="J150" i="1"/>
  <c r="H166" i="1"/>
  <c r="H38" i="1"/>
  <c r="F54" i="1"/>
  <c r="G54" i="1"/>
  <c r="I69" i="1"/>
  <c r="J84" i="1"/>
  <c r="H100" i="1"/>
  <c r="G117" i="1"/>
  <c r="I133" i="1"/>
  <c r="G150" i="1"/>
  <c r="I166" i="1"/>
  <c r="F100" i="1"/>
  <c r="F117" i="1"/>
  <c r="F133" i="1"/>
  <c r="F150" i="1"/>
  <c r="F166" i="1"/>
  <c r="I22" i="1"/>
  <c r="F22" i="1"/>
  <c r="J22" i="1"/>
  <c r="H22" i="1"/>
  <c r="G22" i="1"/>
  <c r="L167" i="1" l="1"/>
  <c r="H167" i="1"/>
  <c r="J167" i="1"/>
  <c r="F167" i="1"/>
  <c r="G167" i="1"/>
  <c r="I167" i="1"/>
</calcChain>
</file>

<file path=xl/sharedStrings.xml><?xml version="1.0" encoding="utf-8"?>
<sst xmlns="http://schemas.openxmlformats.org/spreadsheetml/2006/main" count="255" uniqueCount="85">
  <si>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</si>
  <si>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</si>
  <si>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</si>
  <si>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</si>
  <si>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</si>
  <si>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</si>
  <si>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</si>
  <si>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</si>
  <si>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</si>
  <si>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</si>
  <si>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</si>
  <si>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</si>
  <si>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</si>
  <si>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</si>
  <si>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</si>
  <si>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</si>
  <si>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</si>
  <si>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</si>
  <si>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</si>
  <si>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</si>
  <si>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</si>
  <si>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</si>
  <si>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</si>
  <si>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</si>
  <si>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</si>
  <si>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</si>
  <si>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</si>
  <si>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</si>
  <si>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</si>
  <si>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</si>
  <si>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</si>
  <si>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</si>
  <si>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</si>
  <si>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</si>
  <si>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</si>
  <si>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</si>
  <si>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</si>
  <si>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</si>
  <si>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</si>
  <si>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СОШ №16 г. Альметьевска</t>
  </si>
  <si>
    <t>зав.столовой</t>
  </si>
  <si>
    <t>Красова Э.Р.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</si>
  <si>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</si>
  <si>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</si>
  <si>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</si>
  <si>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</si>
  <si>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 xml:space="preserve">Чай с сахаром, с лимоном </t>
  </si>
  <si>
    <t>Хлеб пшеничный</t>
  </si>
  <si>
    <t>Хлеб ржаной</t>
  </si>
  <si>
    <t xml:space="preserve">ТТК </t>
  </si>
  <si>
    <t>Компот из сухофруктов (75С)</t>
  </si>
  <si>
    <t>Компот из свежих яблок (75С)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</si>
  <si>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</si>
  <si>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</si>
  <si>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</si>
  <si>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№349  Сбор.рец. На прод-ию для обуч. Во всех образ.учреж-Дели 2017</t>
  </si>
  <si>
    <t>Гуляш из говядины, каша гречневая рассыпчатая, сыр порционно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</si>
  <si>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</si>
  <si>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</si>
  <si>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</si>
  <si>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Птица запеченная, пюре картофельное с маслом сливочным, свекла отварная дольками</t>
  </si>
  <si>
    <t>Сырники из творога с кашей пшенной молочной с маслом сливочным</t>
  </si>
  <si>
    <t>Чай "Витаминный" с шиповником</t>
  </si>
  <si>
    <t>№ 376 Сбор.рец. На прод-ию для обуч. Во всех образ.учреж-Дели 2017</t>
  </si>
  <si>
    <t>Плоды и ягоды свежие (апельсины)</t>
  </si>
  <si>
    <t>Овощи тушеные с мясом</t>
  </si>
  <si>
    <t>№ 143,241 Сбор.рец. На прод-ию для обуч. Во всех образ.учреж-Дели 2017</t>
  </si>
  <si>
    <t>Плов из говядины с рисовой крупой</t>
  </si>
  <si>
    <t>Какао с молоком</t>
  </si>
  <si>
    <t>№ 382 Сбор.рец. На прод-ию для обуч. Во всех образ.учреж-Дели 2017</t>
  </si>
  <si>
    <t>№342  Сбор.рец. На прод-ию для обуч. Во всех образ.учреж-Дели 2017</t>
  </si>
  <si>
    <t>Кофейный напиток с молоком</t>
  </si>
  <si>
    <t>Напиток из свежих фруктов (75С)</t>
  </si>
  <si>
    <t>хлеб пшеничный</t>
  </si>
  <si>
    <t>Хим.состав и калорийность российских продуктов питания,табл 6, стр 134 , 2012 Дели +</t>
  </si>
  <si>
    <t>Жаркое по-домашнему с индейкой, салат из квашенной капусты</t>
  </si>
  <si>
    <t>напиток из шиповника (75С)</t>
  </si>
  <si>
    <t>ттк</t>
  </si>
  <si>
    <t>котлета из мяса птицы с макаронными изделиями отварными, с маслом сливочным, икра кабачковая</t>
  </si>
  <si>
    <t>Хим.состав и калорийность российских продуктов питания табл 6 стр 144 , 2012 Дели +</t>
  </si>
  <si>
    <t>Котлета из мяса птицы с макаронными изделиями отварными, с маслом сливочным, салат из зеленого горошка к/с</t>
  </si>
  <si>
    <t>хлеб ржаной</t>
  </si>
  <si>
    <t>Хим.состав и калорийность российских продуктов питания табл 9 стр 184 , 2012</t>
  </si>
  <si>
    <t>№265 Сбор. Рец. На прод-ию для обуч. Во всех образ.учрежд-Дели 2017</t>
  </si>
  <si>
    <t>Биточки рыбные с картофельным пюре,  с маслом сливочным, 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</si>
</sst>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/>
    <xf numFmtId="0" fontId="0" fillId="4" borderId="2" xfId="0" applyFill="1" applyBorder="1"/>
    <xf numFmtId="2" fontId="0" fillId="2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1" fillId="4" borderId="2" xfId="0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2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left" vertical="center" wrapText="1"/>
    </xf>
    <xf numFmtId="0" fontId="11" fillId="4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2" fontId="11" fillId="4" borderId="2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wrapText="1"/>
    </xf>
    <xf numFmtId="0" fontId="12" fillId="4" borderId="2" xfId="0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left" wrapText="1"/>
    </xf>
    <xf numFmtId="0" fontId="11" fillId="4" borderId="2" xfId="0" applyNumberFormat="1" applyFont="1" applyFill="1" applyBorder="1" applyAlignment="1">
      <alignment horizontal="center"/>
    </xf>
    <xf numFmtId="2" fontId="11" fillId="4" borderId="2" xfId="0" applyNumberFormat="1" applyFont="1" applyFill="1" applyBorder="1" applyAlignment="1">
      <alignment horizontal="center" wrapText="1"/>
    </xf>
    <xf numFmtId="0" fontId="13" fillId="4" borderId="2" xfId="0" applyNumberFormat="1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4" xfId="0" applyFill="1" applyBorder="1"/>
    <xf numFmtId="0" fontId="0" fillId="4" borderId="6" xfId="0" applyFill="1" applyBorder="1"/>
    <xf numFmtId="0" fontId="11" fillId="4" borderId="4" xfId="0" applyNumberFormat="1" applyFont="1" applyFill="1" applyBorder="1" applyAlignment="1">
      <alignment horizontal="left" vertical="center" wrapText="1"/>
    </xf>
    <xf numFmtId="0" fontId="11" fillId="4" borderId="4" xfId="0" applyNumberFormat="1" applyFont="1" applyFill="1" applyBorder="1" applyAlignment="1">
      <alignment horizontal="center" vertical="center"/>
    </xf>
    <xf numFmtId="0" fontId="11" fillId="4" borderId="6" xfId="0" applyNumberFormat="1" applyFont="1" applyFill="1" applyBorder="1" applyAlignment="1">
      <alignment horizontal="left" vertical="center" wrapText="1"/>
    </xf>
    <xf numFmtId="2" fontId="11" fillId="4" borderId="4" xfId="0" applyNumberFormat="1" applyFont="1" applyFill="1" applyBorder="1" applyAlignment="1">
      <alignment horizontal="center" vertical="center" wrapText="1"/>
    </xf>
    <xf numFmtId="2" fontId="11" fillId="4" borderId="6" xfId="0" applyNumberFormat="1" applyFont="1" applyFill="1" applyBorder="1" applyAlignment="1">
      <alignment horizontal="center" vertical="center" wrapText="1"/>
    </xf>
    <xf numFmtId="2" fontId="11" fillId="4" borderId="23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tabSelected="1" zoomScale="80" zoomScaleNormal="80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K151" sqref="K151:K15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0.6640625" style="2" bestFit="1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1" t="s">
        <v>39</v>
      </c>
      <c r="D1" s="72"/>
      <c r="E1" s="72"/>
      <c r="F1" s="12" t="s">
        <v>16</v>
      </c>
      <c r="G1" s="2" t="s">
        <v>17</v>
      </c>
      <c r="H1" s="73" t="s">
        <v>40</v>
      </c>
      <c r="I1" s="73"/>
      <c r="J1" s="73"/>
      <c r="K1" s="73"/>
    </row>
    <row r="2" spans="1:12" ht="17.399999999999999" x14ac:dyDescent="0.25">
      <c r="A2" s="35" t="s">
        <v>6</v>
      </c>
      <c r="C2" s="2"/>
      <c r="G2" s="2" t="s">
        <v>18</v>
      </c>
      <c r="H2" s="73" t="s">
        <v>41</v>
      </c>
      <c r="I2" s="73"/>
      <c r="J2" s="73"/>
      <c r="K2" s="7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3</v>
      </c>
      <c r="J3" s="47">
        <v>2026</v>
      </c>
      <c r="K3" s="48"/>
    </row>
    <row r="4" spans="1:12" ht="13.8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96" x14ac:dyDescent="0.3">
      <c r="A6" s="20">
        <v>1</v>
      </c>
      <c r="B6" s="21">
        <v>1</v>
      </c>
      <c r="C6" s="22" t="s">
        <v>20</v>
      </c>
      <c r="D6" s="5" t="s">
        <v>24</v>
      </c>
      <c r="E6" s="53" t="s">
        <v>42</v>
      </c>
      <c r="F6" s="54">
        <v>100</v>
      </c>
      <c r="G6" s="56">
        <v>0.4</v>
      </c>
      <c r="H6" s="56">
        <v>0.4</v>
      </c>
      <c r="I6" s="56">
        <v>9.8000000000000007</v>
      </c>
      <c r="J6" s="56">
        <v>47</v>
      </c>
      <c r="K6" s="59" t="s">
        <v>52</v>
      </c>
      <c r="L6" s="39"/>
    </row>
    <row r="7" spans="1:12" ht="27.6" x14ac:dyDescent="0.3">
      <c r="A7" s="23"/>
      <c r="B7" s="15"/>
      <c r="C7" s="11"/>
      <c r="D7" s="6" t="s">
        <v>21</v>
      </c>
      <c r="E7" s="53" t="s">
        <v>43</v>
      </c>
      <c r="F7" s="55">
        <v>215</v>
      </c>
      <c r="G7" s="56">
        <v>10.55</v>
      </c>
      <c r="H7" s="56">
        <v>11.85</v>
      </c>
      <c r="I7" s="56">
        <v>39.4</v>
      </c>
      <c r="J7" s="56">
        <v>324.45</v>
      </c>
      <c r="K7" s="59" t="s">
        <v>45</v>
      </c>
      <c r="L7" s="51">
        <v>77.760000000000005</v>
      </c>
    </row>
    <row r="8" spans="1:12" ht="84.6" x14ac:dyDescent="0.3">
      <c r="A8" s="23"/>
      <c r="B8" s="15"/>
      <c r="C8" s="11"/>
      <c r="D8" s="7" t="s">
        <v>22</v>
      </c>
      <c r="E8" s="53" t="s">
        <v>71</v>
      </c>
      <c r="F8" s="55">
        <v>200</v>
      </c>
      <c r="G8" s="56">
        <v>3.2</v>
      </c>
      <c r="H8" s="56">
        <v>2.7</v>
      </c>
      <c r="I8" s="56">
        <v>2.7</v>
      </c>
      <c r="J8" s="56">
        <v>60.7</v>
      </c>
      <c r="K8" s="62" t="s">
        <v>53</v>
      </c>
      <c r="L8" s="41"/>
    </row>
    <row r="9" spans="1:12" ht="84" x14ac:dyDescent="0.3">
      <c r="A9" s="23"/>
      <c r="B9" s="15"/>
      <c r="C9" s="11"/>
      <c r="D9" s="6" t="s">
        <v>23</v>
      </c>
      <c r="E9" s="53" t="s">
        <v>48</v>
      </c>
      <c r="F9" s="54">
        <v>30</v>
      </c>
      <c r="G9" s="56">
        <v>1.98</v>
      </c>
      <c r="H9" s="56">
        <v>0.36</v>
      </c>
      <c r="I9" s="56">
        <v>11.88</v>
      </c>
      <c r="J9" s="56">
        <v>59.4</v>
      </c>
      <c r="K9" s="59" t="s">
        <v>54</v>
      </c>
      <c r="L9" s="41"/>
    </row>
    <row r="10" spans="1:12" ht="15" x14ac:dyDescent="0.25">
      <c r="A10" s="23"/>
      <c r="B10" s="15"/>
      <c r="C10" s="11"/>
      <c r="D10" s="6"/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4"/>
      <c r="B11" s="17"/>
      <c r="C11" s="8"/>
      <c r="D11" s="18" t="s">
        <v>33</v>
      </c>
      <c r="E11" s="9"/>
      <c r="F11" s="19">
        <f>SUM(F6:F10)</f>
        <v>545</v>
      </c>
      <c r="G11" s="19">
        <f>SUM(G6:G10)</f>
        <v>16.130000000000003</v>
      </c>
      <c r="H11" s="19">
        <f>SUM(H6:H10)</f>
        <v>15.309999999999999</v>
      </c>
      <c r="I11" s="19">
        <f>SUM(I6:I10)</f>
        <v>63.780000000000008</v>
      </c>
      <c r="J11" s="19">
        <f>SUM(J6:J10)</f>
        <v>491.54999999999995</v>
      </c>
      <c r="K11" s="25"/>
      <c r="L11" s="19">
        <f>SUM(L6:L10)</f>
        <v>77.760000000000005</v>
      </c>
    </row>
    <row r="12" spans="1:12" ht="14.4" x14ac:dyDescent="0.3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3"/>
      <c r="B13" s="15"/>
      <c r="C13" s="11"/>
      <c r="D13" s="7" t="s">
        <v>27</v>
      </c>
      <c r="E13" s="40"/>
      <c r="F13" s="41"/>
      <c r="G13" s="41"/>
      <c r="H13" s="41"/>
      <c r="I13" s="41"/>
      <c r="J13" s="41"/>
      <c r="K13" s="42"/>
      <c r="L13" s="41"/>
    </row>
    <row r="14" spans="1:12" ht="14.4" x14ac:dyDescent="0.3">
      <c r="A14" s="23"/>
      <c r="B14" s="15"/>
      <c r="C14" s="11"/>
      <c r="D14" s="7" t="s">
        <v>28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29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30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31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32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6"/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>SUM(G12:G20)</f>
        <v>0</v>
      </c>
      <c r="H21" s="19">
        <f>SUM(H12:H20)</f>
        <v>0</v>
      </c>
      <c r="I21" s="19">
        <f>SUM(I12:I20)</f>
        <v>0</v>
      </c>
      <c r="J21" s="19">
        <f>SUM(J12:J20)</f>
        <v>0</v>
      </c>
      <c r="K21" s="25"/>
      <c r="L21" s="19">
        <f>SUM(L12:L20)</f>
        <v>0</v>
      </c>
    </row>
    <row r="22" spans="1:12" ht="15" thickBot="1" x14ac:dyDescent="0.3">
      <c r="A22" s="29">
        <f>A6</f>
        <v>1</v>
      </c>
      <c r="B22" s="30">
        <f>B6</f>
        <v>1</v>
      </c>
      <c r="C22" s="68" t="s">
        <v>4</v>
      </c>
      <c r="D22" s="69"/>
      <c r="E22" s="31"/>
      <c r="F22" s="32">
        <f>F11+F21</f>
        <v>545</v>
      </c>
      <c r="G22" s="32">
        <f>G11+G21</f>
        <v>16.130000000000003</v>
      </c>
      <c r="H22" s="32">
        <f>H11+H21</f>
        <v>15.309999999999999</v>
      </c>
      <c r="I22" s="32">
        <f>I11+I21</f>
        <v>63.780000000000008</v>
      </c>
      <c r="J22" s="32">
        <f>J11+J21</f>
        <v>491.54999999999995</v>
      </c>
      <c r="K22" s="32"/>
      <c r="L22" s="32">
        <f>L11+L21</f>
        <v>77.760000000000005</v>
      </c>
    </row>
    <row r="23" spans="1:12" ht="27.6" x14ac:dyDescent="0.3">
      <c r="A23" s="14">
        <v>1</v>
      </c>
      <c r="B23" s="15">
        <v>2</v>
      </c>
      <c r="C23" s="22" t="s">
        <v>20</v>
      </c>
      <c r="D23" s="50" t="s">
        <v>21</v>
      </c>
      <c r="E23" s="57" t="s">
        <v>60</v>
      </c>
      <c r="F23" s="55">
        <v>313</v>
      </c>
      <c r="G23" s="56">
        <f>1.08+10.42+3.08</f>
        <v>14.58</v>
      </c>
      <c r="H23" s="56">
        <f>0.06+12.43+6.25</f>
        <v>18.740000000000002</v>
      </c>
      <c r="I23" s="56">
        <f>5.88+8.65+20.47</f>
        <v>35</v>
      </c>
      <c r="J23" s="56">
        <f>28.8+192+150.45</f>
        <v>371.25</v>
      </c>
      <c r="K23" s="63" t="s">
        <v>49</v>
      </c>
      <c r="L23" s="51">
        <v>77.760000000000005</v>
      </c>
    </row>
    <row r="24" spans="1:12" ht="84.6" x14ac:dyDescent="0.3">
      <c r="A24" s="14"/>
      <c r="B24" s="15"/>
      <c r="C24" s="11"/>
      <c r="D24" s="52" t="s">
        <v>22</v>
      </c>
      <c r="E24" s="57" t="s">
        <v>72</v>
      </c>
      <c r="F24" s="58">
        <v>200</v>
      </c>
      <c r="G24" s="56">
        <v>0.4</v>
      </c>
      <c r="H24" s="56">
        <v>0.17</v>
      </c>
      <c r="I24" s="56">
        <v>21.46</v>
      </c>
      <c r="J24" s="56">
        <v>103.5</v>
      </c>
      <c r="K24" s="62" t="s">
        <v>55</v>
      </c>
      <c r="L24" s="41"/>
    </row>
    <row r="25" spans="1:12" ht="84" x14ac:dyDescent="0.3">
      <c r="A25" s="14"/>
      <c r="B25" s="15"/>
      <c r="C25" s="11"/>
      <c r="D25" s="52" t="s">
        <v>23</v>
      </c>
      <c r="E25" s="57" t="s">
        <v>73</v>
      </c>
      <c r="F25" s="58">
        <v>30</v>
      </c>
      <c r="G25" s="56">
        <v>2.2799999999999998</v>
      </c>
      <c r="H25" s="56">
        <v>0.24</v>
      </c>
      <c r="I25" s="56">
        <v>14.76</v>
      </c>
      <c r="J25" s="56">
        <v>70.5</v>
      </c>
      <c r="K25" s="59" t="s">
        <v>74</v>
      </c>
      <c r="L25" s="41"/>
    </row>
    <row r="26" spans="1:12" ht="84" x14ac:dyDescent="0.3">
      <c r="A26" s="14"/>
      <c r="B26" s="15"/>
      <c r="C26" s="11"/>
      <c r="D26" s="50" t="s">
        <v>23</v>
      </c>
      <c r="E26" s="57" t="s">
        <v>48</v>
      </c>
      <c r="F26" s="54">
        <v>30</v>
      </c>
      <c r="G26" s="56">
        <v>1.98</v>
      </c>
      <c r="H26" s="56">
        <v>0.36</v>
      </c>
      <c r="I26" s="56">
        <v>11.88</v>
      </c>
      <c r="J26" s="56">
        <v>59.4</v>
      </c>
      <c r="K26" s="59" t="s">
        <v>54</v>
      </c>
      <c r="L26" s="41"/>
    </row>
    <row r="27" spans="1:12" ht="14.4" x14ac:dyDescent="0.3">
      <c r="A27" s="16"/>
      <c r="B27" s="17"/>
      <c r="C27" s="8"/>
      <c r="D27" s="18" t="s">
        <v>33</v>
      </c>
      <c r="E27" s="9"/>
      <c r="F27" s="19">
        <f>SUM(F23:F26)</f>
        <v>573</v>
      </c>
      <c r="G27" s="19">
        <f>SUM(G23:G26)</f>
        <v>19.240000000000002</v>
      </c>
      <c r="H27" s="19">
        <f>SUM(H23:H26)</f>
        <v>19.510000000000002</v>
      </c>
      <c r="I27" s="19">
        <f>SUM(I23:I26)</f>
        <v>83.1</v>
      </c>
      <c r="J27" s="19">
        <f>SUM(J23:J26)</f>
        <v>604.65</v>
      </c>
      <c r="K27" s="25"/>
      <c r="L27" s="19">
        <f>SUM(L23:L26)</f>
        <v>77.760000000000005</v>
      </c>
    </row>
    <row r="28" spans="1:12" ht="14.4" x14ac:dyDescent="0.3">
      <c r="A28" s="13">
        <f>A23</f>
        <v>1</v>
      </c>
      <c r="B28" s="13">
        <f>B23</f>
        <v>2</v>
      </c>
      <c r="C28" s="10" t="s">
        <v>25</v>
      </c>
      <c r="D28" s="7" t="s">
        <v>26</v>
      </c>
      <c r="E28" s="40"/>
      <c r="F28" s="41"/>
      <c r="G28" s="41"/>
      <c r="H28" s="41"/>
      <c r="I28" s="41"/>
      <c r="J28" s="41"/>
      <c r="K28" s="42"/>
      <c r="L28" s="41"/>
    </row>
    <row r="29" spans="1:12" ht="14.4" x14ac:dyDescent="0.3">
      <c r="A29" s="14"/>
      <c r="B29" s="15"/>
      <c r="C29" s="11"/>
      <c r="D29" s="7" t="s">
        <v>27</v>
      </c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14"/>
      <c r="B30" s="15"/>
      <c r="C30" s="11"/>
      <c r="D30" s="7" t="s">
        <v>28</v>
      </c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7" t="s">
        <v>29</v>
      </c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4"/>
      <c r="B32" s="15"/>
      <c r="C32" s="11"/>
      <c r="D32" s="7" t="s">
        <v>30</v>
      </c>
      <c r="E32" s="40"/>
      <c r="F32" s="41"/>
      <c r="G32" s="41"/>
      <c r="H32" s="41"/>
      <c r="I32" s="41"/>
      <c r="J32" s="41"/>
      <c r="K32" s="42"/>
      <c r="L32" s="41"/>
    </row>
    <row r="33" spans="1:12" ht="14.4" x14ac:dyDescent="0.3">
      <c r="A33" s="14"/>
      <c r="B33" s="15"/>
      <c r="C33" s="11"/>
      <c r="D33" s="7" t="s">
        <v>31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32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6"/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6"/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6"/>
      <c r="B37" s="17"/>
      <c r="C37" s="8"/>
      <c r="D37" s="18" t="s">
        <v>33</v>
      </c>
      <c r="E37" s="9"/>
      <c r="F37" s="19">
        <f>SUM(F28:F36)</f>
        <v>0</v>
      </c>
      <c r="G37" s="19">
        <f>SUM(G28:G36)</f>
        <v>0</v>
      </c>
      <c r="H37" s="19">
        <f>SUM(H28:H36)</f>
        <v>0</v>
      </c>
      <c r="I37" s="19">
        <f>SUM(I28:I36)</f>
        <v>0</v>
      </c>
      <c r="J37" s="19">
        <f>SUM(J28:J36)</f>
        <v>0</v>
      </c>
      <c r="K37" s="25"/>
      <c r="L37" s="19">
        <f>SUM(L28:L36)</f>
        <v>0</v>
      </c>
    </row>
    <row r="38" spans="1:12" ht="15.75" customHeight="1" thickBot="1" x14ac:dyDescent="0.3">
      <c r="A38" s="33">
        <f>A23</f>
        <v>1</v>
      </c>
      <c r="B38" s="33">
        <f>B23</f>
        <v>2</v>
      </c>
      <c r="C38" s="68" t="s">
        <v>4</v>
      </c>
      <c r="D38" s="69"/>
      <c r="E38" s="31"/>
      <c r="F38" s="32">
        <f>F27+F37</f>
        <v>573</v>
      </c>
      <c r="G38" s="32">
        <f>G27+G37</f>
        <v>19.240000000000002</v>
      </c>
      <c r="H38" s="32">
        <f>H27+H37</f>
        <v>19.510000000000002</v>
      </c>
      <c r="I38" s="32">
        <f>I27+I37</f>
        <v>83.1</v>
      </c>
      <c r="J38" s="32">
        <f>J27+J37</f>
        <v>604.65</v>
      </c>
      <c r="K38" s="32"/>
      <c r="L38" s="32">
        <f>L27+L37</f>
        <v>77.760000000000005</v>
      </c>
    </row>
    <row r="39" spans="1:12" ht="84.6" x14ac:dyDescent="0.3">
      <c r="A39" s="20">
        <v>1</v>
      </c>
      <c r="B39" s="21">
        <v>3</v>
      </c>
      <c r="C39" s="22" t="s">
        <v>20</v>
      </c>
      <c r="D39" s="50" t="s">
        <v>21</v>
      </c>
      <c r="E39" s="57" t="s">
        <v>56</v>
      </c>
      <c r="F39" s="58">
        <v>260</v>
      </c>
      <c r="G39" s="56">
        <f>2.63+10.39+3.77</f>
        <v>16.79</v>
      </c>
      <c r="H39" s="56">
        <f>2.66+14.79+2.29</f>
        <v>19.739999999999998</v>
      </c>
      <c r="I39" s="56">
        <f>0+10.3+39.72</f>
        <v>50.019999999999996</v>
      </c>
      <c r="J39" s="56">
        <f>34.33+221+214</f>
        <v>469.33</v>
      </c>
      <c r="K39" s="62" t="s">
        <v>57</v>
      </c>
      <c r="L39" s="51">
        <v>77.760000000000005</v>
      </c>
    </row>
    <row r="40" spans="1:12" ht="84" x14ac:dyDescent="0.3">
      <c r="A40" s="23"/>
      <c r="B40" s="15"/>
      <c r="C40" s="11"/>
      <c r="D40" s="52" t="s">
        <v>22</v>
      </c>
      <c r="E40" s="57" t="s">
        <v>46</v>
      </c>
      <c r="F40" s="54">
        <v>200</v>
      </c>
      <c r="G40" s="56">
        <v>0.112</v>
      </c>
      <c r="H40" s="56">
        <v>0.02</v>
      </c>
      <c r="I40" s="56">
        <v>10.149999999999999</v>
      </c>
      <c r="J40" s="56">
        <v>41.32</v>
      </c>
      <c r="K40" s="59" t="s">
        <v>58</v>
      </c>
      <c r="L40" s="41"/>
    </row>
    <row r="41" spans="1:12" ht="96" x14ac:dyDescent="0.3">
      <c r="A41" s="23"/>
      <c r="B41" s="15"/>
      <c r="C41" s="11"/>
      <c r="D41" s="52" t="s">
        <v>23</v>
      </c>
      <c r="E41" s="57" t="s">
        <v>48</v>
      </c>
      <c r="F41" s="54">
        <v>50</v>
      </c>
      <c r="G41" s="56">
        <v>3.3</v>
      </c>
      <c r="H41" s="56">
        <v>0.60000000000000009</v>
      </c>
      <c r="I41" s="56">
        <v>19.800000000000004</v>
      </c>
      <c r="J41" s="56">
        <v>99.000000000000028</v>
      </c>
      <c r="K41" s="59" t="s">
        <v>59</v>
      </c>
      <c r="L41" s="41"/>
    </row>
    <row r="42" spans="1:12" ht="14.4" x14ac:dyDescent="0.3">
      <c r="A42" s="23"/>
      <c r="B42" s="15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4.4" x14ac:dyDescent="0.3">
      <c r="A43" s="24"/>
      <c r="B43" s="17"/>
      <c r="C43" s="8"/>
      <c r="D43" s="18" t="s">
        <v>33</v>
      </c>
      <c r="E43" s="9"/>
      <c r="F43" s="19">
        <f>SUM(F39:F42)</f>
        <v>510</v>
      </c>
      <c r="G43" s="19">
        <f>SUM(G39:G42)</f>
        <v>20.201999999999998</v>
      </c>
      <c r="H43" s="19">
        <f>SUM(H39:H42)</f>
        <v>20.36</v>
      </c>
      <c r="I43" s="19">
        <f>SUM(I39:I42)</f>
        <v>79.97</v>
      </c>
      <c r="J43" s="19">
        <f>SUM(J39:J42)</f>
        <v>609.65</v>
      </c>
      <c r="K43" s="25"/>
      <c r="L43" s="19">
        <f>SUM(L39:L42)</f>
        <v>77.760000000000005</v>
      </c>
    </row>
    <row r="44" spans="1:12" ht="14.4" x14ac:dyDescent="0.3">
      <c r="A44" s="26">
        <f>A39</f>
        <v>1</v>
      </c>
      <c r="B44" s="13">
        <f>B39</f>
        <v>3</v>
      </c>
      <c r="C44" s="10" t="s">
        <v>25</v>
      </c>
      <c r="D44" s="7" t="s">
        <v>26</v>
      </c>
      <c r="E44" s="40"/>
      <c r="F44" s="41"/>
      <c r="G44" s="41"/>
      <c r="H44" s="41"/>
      <c r="I44" s="41"/>
      <c r="J44" s="41"/>
      <c r="K44" s="42"/>
      <c r="L44" s="41"/>
    </row>
    <row r="45" spans="1:12" ht="14.4" x14ac:dyDescent="0.3">
      <c r="A45" s="23"/>
      <c r="B45" s="15"/>
      <c r="C45" s="11"/>
      <c r="D45" s="7" t="s">
        <v>27</v>
      </c>
      <c r="E45" s="40"/>
      <c r="F45" s="41"/>
      <c r="G45" s="41"/>
      <c r="H45" s="41"/>
      <c r="I45" s="41"/>
      <c r="J45" s="41"/>
      <c r="K45" s="42"/>
      <c r="L45" s="41"/>
    </row>
    <row r="46" spans="1:12" ht="14.4" x14ac:dyDescent="0.3">
      <c r="A46" s="23"/>
      <c r="B46" s="15"/>
      <c r="C46" s="11"/>
      <c r="D46" s="7" t="s">
        <v>28</v>
      </c>
      <c r="E46" s="40"/>
      <c r="F46" s="41"/>
      <c r="G46" s="41"/>
      <c r="H46" s="41"/>
      <c r="I46" s="41"/>
      <c r="J46" s="41"/>
      <c r="K46" s="42"/>
      <c r="L46" s="41"/>
    </row>
    <row r="47" spans="1:12" ht="14.4" x14ac:dyDescent="0.3">
      <c r="A47" s="23"/>
      <c r="B47" s="15"/>
      <c r="C47" s="11"/>
      <c r="D47" s="7" t="s">
        <v>29</v>
      </c>
      <c r="E47" s="40"/>
      <c r="F47" s="41"/>
      <c r="G47" s="41"/>
      <c r="H47" s="41"/>
      <c r="I47" s="41"/>
      <c r="J47" s="41"/>
      <c r="K47" s="42"/>
      <c r="L47" s="41"/>
    </row>
    <row r="48" spans="1:12" ht="14.4" x14ac:dyDescent="0.3">
      <c r="A48" s="23"/>
      <c r="B48" s="15"/>
      <c r="C48" s="11"/>
      <c r="D48" s="7" t="s">
        <v>30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7" t="s">
        <v>31</v>
      </c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7" t="s">
        <v>32</v>
      </c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3"/>
      <c r="B51" s="15"/>
      <c r="C51" s="11"/>
      <c r="D51" s="6"/>
      <c r="E51" s="40"/>
      <c r="F51" s="41"/>
      <c r="G51" s="41"/>
      <c r="H51" s="41"/>
      <c r="I51" s="41"/>
      <c r="J51" s="41"/>
      <c r="K51" s="42"/>
      <c r="L51" s="41"/>
    </row>
    <row r="52" spans="1:12" ht="14.4" x14ac:dyDescent="0.3">
      <c r="A52" s="23"/>
      <c r="B52" s="15"/>
      <c r="C52" s="11"/>
      <c r="D52" s="6"/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4"/>
      <c r="B53" s="17"/>
      <c r="C53" s="8"/>
      <c r="D53" s="18" t="s">
        <v>33</v>
      </c>
      <c r="E53" s="9"/>
      <c r="F53" s="19">
        <f>SUM(F44:F52)</f>
        <v>0</v>
      </c>
      <c r="G53" s="19">
        <f>SUM(G44:G52)</f>
        <v>0</v>
      </c>
      <c r="H53" s="19">
        <f>SUM(H44:H52)</f>
        <v>0</v>
      </c>
      <c r="I53" s="19">
        <f>SUM(I44:I52)</f>
        <v>0</v>
      </c>
      <c r="J53" s="19">
        <f>SUM(J44:J52)</f>
        <v>0</v>
      </c>
      <c r="K53" s="25"/>
      <c r="L53" s="19">
        <f>SUM(L44:L52)</f>
        <v>0</v>
      </c>
    </row>
    <row r="54" spans="1:12" ht="15.75" customHeight="1" thickBot="1" x14ac:dyDescent="0.3">
      <c r="A54" s="29">
        <f>A39</f>
        <v>1</v>
      </c>
      <c r="B54" s="30">
        <f>B39</f>
        <v>3</v>
      </c>
      <c r="C54" s="68" t="s">
        <v>4</v>
      </c>
      <c r="D54" s="69"/>
      <c r="E54" s="31"/>
      <c r="F54" s="32">
        <f>F43+F53</f>
        <v>510</v>
      </c>
      <c r="G54" s="32">
        <f>G43+G53</f>
        <v>20.201999999999998</v>
      </c>
      <c r="H54" s="32">
        <f>H43+H53</f>
        <v>20.36</v>
      </c>
      <c r="I54" s="32">
        <f>I43+I53</f>
        <v>79.97</v>
      </c>
      <c r="J54" s="32">
        <f>J43+J53</f>
        <v>609.65</v>
      </c>
      <c r="K54" s="32"/>
      <c r="L54" s="32">
        <f>L43+L53</f>
        <v>77.760000000000005</v>
      </c>
    </row>
    <row r="55" spans="1:12" ht="27.6" x14ac:dyDescent="0.3">
      <c r="A55" s="20">
        <v>1</v>
      </c>
      <c r="B55" s="21">
        <v>4</v>
      </c>
      <c r="C55" s="22" t="s">
        <v>20</v>
      </c>
      <c r="D55" s="50" t="s">
        <v>21</v>
      </c>
      <c r="E55" s="57" t="s">
        <v>75</v>
      </c>
      <c r="F55" s="58">
        <f>60+50+150</f>
        <v>260</v>
      </c>
      <c r="G55" s="56">
        <f>1.02+15.33</f>
        <v>16.350000000000001</v>
      </c>
      <c r="H55" s="60">
        <f>3+16.99</f>
        <v>19.989999999999998</v>
      </c>
      <c r="I55" s="60">
        <f>5.07+34.77</f>
        <v>39.840000000000003</v>
      </c>
      <c r="J55" s="56">
        <f>51.42+335.2</f>
        <v>386.62</v>
      </c>
      <c r="K55" s="59" t="s">
        <v>77</v>
      </c>
      <c r="L55" s="51">
        <v>77.760000000000005</v>
      </c>
    </row>
    <row r="56" spans="1:12" ht="14.4" x14ac:dyDescent="0.3">
      <c r="A56" s="23"/>
      <c r="B56" s="15"/>
      <c r="C56" s="11"/>
      <c r="D56" s="52" t="s">
        <v>22</v>
      </c>
      <c r="E56" s="64" t="s">
        <v>76</v>
      </c>
      <c r="F56" s="65">
        <v>200</v>
      </c>
      <c r="G56" s="66">
        <v>0.68</v>
      </c>
      <c r="H56" s="66">
        <v>0.28000000000000003</v>
      </c>
      <c r="I56" s="66">
        <v>20.76</v>
      </c>
      <c r="J56" s="66">
        <v>88.2</v>
      </c>
      <c r="K56" s="63" t="s">
        <v>45</v>
      </c>
      <c r="L56" s="41"/>
    </row>
    <row r="57" spans="1:12" ht="96" x14ac:dyDescent="0.3">
      <c r="A57" s="23"/>
      <c r="B57" s="15"/>
      <c r="C57" s="11"/>
      <c r="D57" s="52" t="s">
        <v>23</v>
      </c>
      <c r="E57" s="57" t="s">
        <v>47</v>
      </c>
      <c r="F57" s="54">
        <v>40</v>
      </c>
      <c r="G57" s="56">
        <v>3.04</v>
      </c>
      <c r="H57" s="56">
        <v>0.32</v>
      </c>
      <c r="I57" s="56">
        <v>19.68</v>
      </c>
      <c r="J57" s="56">
        <v>94</v>
      </c>
      <c r="K57" s="59" t="s">
        <v>59</v>
      </c>
      <c r="L57" s="41"/>
    </row>
    <row r="58" spans="1:12" ht="14.4" x14ac:dyDescent="0.3">
      <c r="A58" s="24"/>
      <c r="B58" s="17"/>
      <c r="C58" s="8"/>
      <c r="D58" s="18" t="s">
        <v>33</v>
      </c>
      <c r="E58" s="9"/>
      <c r="F58" s="61">
        <f>SUM(F55:F57)</f>
        <v>500</v>
      </c>
      <c r="G58" s="19">
        <f>SUM(G55:G57)</f>
        <v>20.07</v>
      </c>
      <c r="H58" s="19">
        <f>SUM(H55:H57)</f>
        <v>20.59</v>
      </c>
      <c r="I58" s="19">
        <f>SUM(I55:I57)</f>
        <v>80.28</v>
      </c>
      <c r="J58" s="19">
        <f>SUM(J55:J57)</f>
        <v>568.81999999999994</v>
      </c>
      <c r="K58" s="25"/>
      <c r="L58" s="19">
        <f>SUM(L55:L57)</f>
        <v>77.760000000000005</v>
      </c>
    </row>
    <row r="59" spans="1:12" ht="14.4" x14ac:dyDescent="0.3">
      <c r="A59" s="26">
        <f>A55</f>
        <v>1</v>
      </c>
      <c r="B59" s="13">
        <f>B55</f>
        <v>4</v>
      </c>
      <c r="C59" s="10" t="s">
        <v>25</v>
      </c>
      <c r="D59" s="7" t="s">
        <v>26</v>
      </c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7" t="s">
        <v>27</v>
      </c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3"/>
      <c r="B61" s="15"/>
      <c r="C61" s="11"/>
      <c r="D61" s="7" t="s">
        <v>28</v>
      </c>
      <c r="E61" s="40"/>
      <c r="F61" s="41"/>
      <c r="G61" s="41"/>
      <c r="H61" s="41"/>
      <c r="I61" s="41"/>
      <c r="J61" s="41"/>
      <c r="K61" s="42"/>
      <c r="L61" s="41"/>
    </row>
    <row r="62" spans="1:12" ht="14.4" x14ac:dyDescent="0.3">
      <c r="A62" s="23"/>
      <c r="B62" s="15"/>
      <c r="C62" s="11"/>
      <c r="D62" s="7" t="s">
        <v>29</v>
      </c>
      <c r="E62" s="40"/>
      <c r="F62" s="41"/>
      <c r="G62" s="41"/>
      <c r="H62" s="41"/>
      <c r="I62" s="41"/>
      <c r="J62" s="41"/>
      <c r="K62" s="42"/>
      <c r="L62" s="41"/>
    </row>
    <row r="63" spans="1:12" ht="14.4" x14ac:dyDescent="0.3">
      <c r="A63" s="23"/>
      <c r="B63" s="15"/>
      <c r="C63" s="11"/>
      <c r="D63" s="7" t="s">
        <v>30</v>
      </c>
      <c r="E63" s="40"/>
      <c r="F63" s="41"/>
      <c r="G63" s="41"/>
      <c r="H63" s="41"/>
      <c r="I63" s="41"/>
      <c r="J63" s="41"/>
      <c r="K63" s="42"/>
      <c r="L63" s="41"/>
    </row>
    <row r="64" spans="1:12" ht="14.4" x14ac:dyDescent="0.3">
      <c r="A64" s="23"/>
      <c r="B64" s="15"/>
      <c r="C64" s="11"/>
      <c r="D64" s="7" t="s">
        <v>31</v>
      </c>
      <c r="E64" s="40"/>
      <c r="F64" s="41"/>
      <c r="G64" s="41"/>
      <c r="H64" s="41"/>
      <c r="I64" s="41"/>
      <c r="J64" s="41"/>
      <c r="K64" s="42"/>
      <c r="L64" s="41"/>
    </row>
    <row r="65" spans="1:12" ht="14.4" x14ac:dyDescent="0.3">
      <c r="A65" s="23"/>
      <c r="B65" s="15"/>
      <c r="C65" s="11"/>
      <c r="D65" s="7" t="s">
        <v>32</v>
      </c>
      <c r="E65" s="40"/>
      <c r="F65" s="41"/>
      <c r="G65" s="41"/>
      <c r="H65" s="41"/>
      <c r="I65" s="41"/>
      <c r="J65" s="41"/>
      <c r="K65" s="42"/>
      <c r="L65" s="41"/>
    </row>
    <row r="66" spans="1:12" ht="14.4" x14ac:dyDescent="0.3">
      <c r="A66" s="23"/>
      <c r="B66" s="15"/>
      <c r="C66" s="11"/>
      <c r="D66" s="6"/>
      <c r="E66" s="40"/>
      <c r="F66" s="41"/>
      <c r="G66" s="41"/>
      <c r="H66" s="41"/>
      <c r="I66" s="41"/>
      <c r="J66" s="41"/>
      <c r="K66" s="42"/>
      <c r="L66" s="41"/>
    </row>
    <row r="67" spans="1:12" ht="14.4" x14ac:dyDescent="0.3">
      <c r="A67" s="23"/>
      <c r="B67" s="15"/>
      <c r="C67" s="11"/>
      <c r="D67" s="6"/>
      <c r="E67" s="40"/>
      <c r="F67" s="41"/>
      <c r="G67" s="41"/>
      <c r="H67" s="41"/>
      <c r="I67" s="41"/>
      <c r="J67" s="41"/>
      <c r="K67" s="42"/>
      <c r="L67" s="41"/>
    </row>
    <row r="68" spans="1:12" ht="14.4" x14ac:dyDescent="0.3">
      <c r="A68" s="24"/>
      <c r="B68" s="17"/>
      <c r="C68" s="8"/>
      <c r="D68" s="18" t="s">
        <v>33</v>
      </c>
      <c r="E68" s="9"/>
      <c r="F68" s="19">
        <f>SUM(F59:F67)</f>
        <v>0</v>
      </c>
      <c r="G68" s="19">
        <f>SUM(G59:G67)</f>
        <v>0</v>
      </c>
      <c r="H68" s="19">
        <f>SUM(H59:H67)</f>
        <v>0</v>
      </c>
      <c r="I68" s="19">
        <f>SUM(I59:I67)</f>
        <v>0</v>
      </c>
      <c r="J68" s="19">
        <f>SUM(J59:J67)</f>
        <v>0</v>
      </c>
      <c r="K68" s="25"/>
      <c r="L68" s="19">
        <f>SUM(L59:L67)</f>
        <v>0</v>
      </c>
    </row>
    <row r="69" spans="1:12" ht="15.75" customHeight="1" thickBot="1" x14ac:dyDescent="0.3">
      <c r="A69" s="29">
        <f>A55</f>
        <v>1</v>
      </c>
      <c r="B69" s="30">
        <f>B55</f>
        <v>4</v>
      </c>
      <c r="C69" s="68" t="s">
        <v>4</v>
      </c>
      <c r="D69" s="69"/>
      <c r="E69" s="31"/>
      <c r="F69" s="32">
        <f>F58+F68</f>
        <v>500</v>
      </c>
      <c r="G69" s="32">
        <f>G58+G68</f>
        <v>20.07</v>
      </c>
      <c r="H69" s="32">
        <f>H58+H68</f>
        <v>20.59</v>
      </c>
      <c r="I69" s="32">
        <f>I58+I68</f>
        <v>80.28</v>
      </c>
      <c r="J69" s="32">
        <f>J58+J68</f>
        <v>568.81999999999994</v>
      </c>
      <c r="K69" s="32"/>
      <c r="L69" s="32">
        <f>L58+L68</f>
        <v>77.760000000000005</v>
      </c>
    </row>
    <row r="70" spans="1:12" ht="27.6" x14ac:dyDescent="0.3">
      <c r="A70" s="20">
        <v>1</v>
      </c>
      <c r="B70" s="21">
        <v>5</v>
      </c>
      <c r="C70" s="22" t="s">
        <v>20</v>
      </c>
      <c r="D70" s="50" t="s">
        <v>21</v>
      </c>
      <c r="E70" s="57" t="s">
        <v>78</v>
      </c>
      <c r="F70" s="58">
        <f>60+75+150+5</f>
        <v>290</v>
      </c>
      <c r="G70" s="56">
        <f>0.64+11.45</f>
        <v>12.09</v>
      </c>
      <c r="H70" s="56">
        <f>3.31+12.46</f>
        <v>15.770000000000001</v>
      </c>
      <c r="I70" s="56">
        <f>5.03+31.32</f>
        <v>36.35</v>
      </c>
      <c r="J70" s="56">
        <f>50.28+289.95</f>
        <v>340.23</v>
      </c>
      <c r="K70" s="62" t="s">
        <v>77</v>
      </c>
      <c r="L70" s="51">
        <v>77.760000000000005</v>
      </c>
    </row>
    <row r="71" spans="1:12" ht="84.6" x14ac:dyDescent="0.3">
      <c r="A71" s="23"/>
      <c r="B71" s="15"/>
      <c r="C71" s="11"/>
      <c r="D71" s="52" t="s">
        <v>22</v>
      </c>
      <c r="E71" s="57" t="s">
        <v>50</v>
      </c>
      <c r="F71" s="58">
        <v>200</v>
      </c>
      <c r="G71" s="56">
        <v>0.66</v>
      </c>
      <c r="H71" s="56">
        <v>9.0000000000000011E-2</v>
      </c>
      <c r="I71" s="56">
        <v>22.03</v>
      </c>
      <c r="J71" s="56">
        <v>92.800000000000011</v>
      </c>
      <c r="K71" s="62" t="s">
        <v>55</v>
      </c>
      <c r="L71" s="41"/>
    </row>
    <row r="72" spans="1:12" ht="96" x14ac:dyDescent="0.3">
      <c r="A72" s="23"/>
      <c r="B72" s="15"/>
      <c r="C72" s="11"/>
      <c r="D72" s="50" t="s">
        <v>23</v>
      </c>
      <c r="E72" s="57" t="s">
        <v>48</v>
      </c>
      <c r="F72" s="58">
        <v>30</v>
      </c>
      <c r="G72" s="56">
        <v>1.98</v>
      </c>
      <c r="H72" s="56">
        <v>0.36</v>
      </c>
      <c r="I72" s="56">
        <v>11.88</v>
      </c>
      <c r="J72" s="56">
        <v>59.4</v>
      </c>
      <c r="K72" s="63" t="s">
        <v>79</v>
      </c>
      <c r="L72" s="41"/>
    </row>
    <row r="73" spans="1:12" ht="14.4" x14ac:dyDescent="0.3">
      <c r="A73" s="24"/>
      <c r="B73" s="17"/>
      <c r="C73" s="8"/>
      <c r="D73" s="18" t="s">
        <v>33</v>
      </c>
      <c r="E73" s="9"/>
      <c r="F73" s="19">
        <f>SUM(F70:F72)</f>
        <v>520</v>
      </c>
      <c r="G73" s="19">
        <f>SUM(G70:G72)</f>
        <v>14.73</v>
      </c>
      <c r="H73" s="19">
        <f>SUM(H70:H72)</f>
        <v>16.220000000000002</v>
      </c>
      <c r="I73" s="19">
        <f>SUM(I70:I72)</f>
        <v>70.260000000000005</v>
      </c>
      <c r="J73" s="19">
        <f>SUM(J70:J72)</f>
        <v>492.43</v>
      </c>
      <c r="K73" s="25"/>
      <c r="L73" s="19">
        <f>SUM(L70:L72)</f>
        <v>77.760000000000005</v>
      </c>
    </row>
    <row r="74" spans="1:12" ht="14.4" x14ac:dyDescent="0.3">
      <c r="A74" s="26">
        <f>A70</f>
        <v>1</v>
      </c>
      <c r="B74" s="13">
        <f>B70</f>
        <v>5</v>
      </c>
      <c r="C74" s="10" t="s">
        <v>25</v>
      </c>
      <c r="D74" s="7" t="s">
        <v>26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27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28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29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7" t="s">
        <v>30</v>
      </c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7" t="s">
        <v>31</v>
      </c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3"/>
      <c r="B80" s="15"/>
      <c r="C80" s="11"/>
      <c r="D80" s="7" t="s">
        <v>32</v>
      </c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3"/>
      <c r="B81" s="15"/>
      <c r="C81" s="11"/>
      <c r="D81" s="6"/>
      <c r="E81" s="40"/>
      <c r="F81" s="41"/>
      <c r="G81" s="41"/>
      <c r="H81" s="41"/>
      <c r="I81" s="41"/>
      <c r="J81" s="41"/>
      <c r="K81" s="42"/>
      <c r="L81" s="41"/>
    </row>
    <row r="82" spans="1:12" ht="14.4" x14ac:dyDescent="0.3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4.4" x14ac:dyDescent="0.3">
      <c r="A83" s="24"/>
      <c r="B83" s="17"/>
      <c r="C83" s="8"/>
      <c r="D83" s="18" t="s">
        <v>33</v>
      </c>
      <c r="E83" s="9"/>
      <c r="F83" s="19">
        <f>SUM(F74:F82)</f>
        <v>0</v>
      </c>
      <c r="G83" s="19">
        <f>SUM(G74:G82)</f>
        <v>0</v>
      </c>
      <c r="H83" s="19">
        <f>SUM(H74:H82)</f>
        <v>0</v>
      </c>
      <c r="I83" s="19">
        <f>SUM(I74:I82)</f>
        <v>0</v>
      </c>
      <c r="J83" s="19">
        <f>SUM(J74:J82)</f>
        <v>0</v>
      </c>
      <c r="K83" s="25"/>
      <c r="L83" s="19">
        <f>SUM(L74:L82)</f>
        <v>0</v>
      </c>
    </row>
    <row r="84" spans="1:12" ht="15.75" customHeight="1" thickBot="1" x14ac:dyDescent="0.3">
      <c r="A84" s="29">
        <f>A70</f>
        <v>1</v>
      </c>
      <c r="B84" s="30">
        <f>B70</f>
        <v>5</v>
      </c>
      <c r="C84" s="68" t="s">
        <v>4</v>
      </c>
      <c r="D84" s="69"/>
      <c r="E84" s="31"/>
      <c r="F84" s="32">
        <f>F73+F83</f>
        <v>520</v>
      </c>
      <c r="G84" s="32">
        <f>G73+G83</f>
        <v>14.73</v>
      </c>
      <c r="H84" s="32">
        <f>H73+H83</f>
        <v>16.220000000000002</v>
      </c>
      <c r="I84" s="32">
        <f>I73+I83</f>
        <v>70.260000000000005</v>
      </c>
      <c r="J84" s="32">
        <f>J73+J83</f>
        <v>492.43</v>
      </c>
      <c r="K84" s="32"/>
      <c r="L84" s="32">
        <f>L73+L83</f>
        <v>77.760000000000005</v>
      </c>
    </row>
    <row r="85" spans="1:12" ht="27.6" x14ac:dyDescent="0.3">
      <c r="A85" s="20">
        <v>2</v>
      </c>
      <c r="B85" s="21">
        <v>1</v>
      </c>
      <c r="C85" s="22" t="s">
        <v>20</v>
      </c>
      <c r="D85" s="50" t="s">
        <v>21</v>
      </c>
      <c r="E85" s="57" t="s">
        <v>61</v>
      </c>
      <c r="F85" s="58">
        <v>245</v>
      </c>
      <c r="G85" s="56">
        <v>16.02</v>
      </c>
      <c r="H85" s="56">
        <v>18.13</v>
      </c>
      <c r="I85" s="56">
        <v>42.98</v>
      </c>
      <c r="J85" s="56">
        <v>386.4</v>
      </c>
      <c r="K85" s="63" t="s">
        <v>45</v>
      </c>
      <c r="L85" s="51">
        <v>77.760000000000005</v>
      </c>
    </row>
    <row r="86" spans="1:12" ht="84" x14ac:dyDescent="0.3">
      <c r="A86" s="23"/>
      <c r="B86" s="15"/>
      <c r="C86" s="11"/>
      <c r="D86" s="52" t="s">
        <v>22</v>
      </c>
      <c r="E86" s="57" t="s">
        <v>62</v>
      </c>
      <c r="F86" s="58">
        <v>200</v>
      </c>
      <c r="G86" s="56">
        <v>0.23499999999999999</v>
      </c>
      <c r="H86" s="56">
        <v>0.09</v>
      </c>
      <c r="I86" s="56">
        <v>12.424999999999999</v>
      </c>
      <c r="J86" s="56">
        <v>54.2</v>
      </c>
      <c r="K86" s="59" t="s">
        <v>63</v>
      </c>
      <c r="L86" s="41"/>
    </row>
    <row r="87" spans="1:12" ht="96" x14ac:dyDescent="0.3">
      <c r="A87" s="23"/>
      <c r="B87" s="15"/>
      <c r="C87" s="11"/>
      <c r="D87" s="52" t="s">
        <v>23</v>
      </c>
      <c r="E87" s="57" t="s">
        <v>47</v>
      </c>
      <c r="F87" s="54">
        <v>25</v>
      </c>
      <c r="G87" s="56">
        <v>1.9</v>
      </c>
      <c r="H87" s="56">
        <v>0.2</v>
      </c>
      <c r="I87" s="56">
        <v>12.3</v>
      </c>
      <c r="J87" s="56">
        <v>58.75</v>
      </c>
      <c r="K87" s="59" t="s">
        <v>59</v>
      </c>
      <c r="L87" s="41"/>
    </row>
    <row r="88" spans="1:12" ht="84" x14ac:dyDescent="0.3">
      <c r="A88" s="23"/>
      <c r="B88" s="15"/>
      <c r="C88" s="11"/>
      <c r="D88" s="52" t="s">
        <v>23</v>
      </c>
      <c r="E88" s="57" t="s">
        <v>48</v>
      </c>
      <c r="F88" s="54">
        <v>30</v>
      </c>
      <c r="G88" s="56">
        <v>1.9799999999999998</v>
      </c>
      <c r="H88" s="56">
        <v>0.36</v>
      </c>
      <c r="I88" s="56">
        <v>11.88</v>
      </c>
      <c r="J88" s="56">
        <v>59.4</v>
      </c>
      <c r="K88" s="59" t="s">
        <v>54</v>
      </c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SUM(F85:F88)</f>
        <v>500</v>
      </c>
      <c r="G89" s="19">
        <f>SUM(G85:G88)</f>
        <v>20.134999999999998</v>
      </c>
      <c r="H89" s="19">
        <f>SUM(H85:H88)</f>
        <v>18.779999999999998</v>
      </c>
      <c r="I89" s="19">
        <f>SUM(I85:I88)</f>
        <v>79.584999999999994</v>
      </c>
      <c r="J89" s="19">
        <f>SUM(J85:J88)</f>
        <v>558.75</v>
      </c>
      <c r="K89" s="25"/>
      <c r="L89" s="19">
        <f>SUM(L85:L88)</f>
        <v>77.760000000000005</v>
      </c>
    </row>
    <row r="90" spans="1:12" ht="14.4" x14ac:dyDescent="0.3">
      <c r="A90" s="26">
        <f>A85</f>
        <v>2</v>
      </c>
      <c r="B90" s="13">
        <f>B85</f>
        <v>1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" thickBot="1" x14ac:dyDescent="0.3">
      <c r="A100" s="29">
        <f>A85</f>
        <v>2</v>
      </c>
      <c r="B100" s="30">
        <f>B85</f>
        <v>1</v>
      </c>
      <c r="C100" s="68" t="s">
        <v>4</v>
      </c>
      <c r="D100" s="69"/>
      <c r="E100" s="31"/>
      <c r="F100" s="32">
        <f>F89+F99</f>
        <v>500</v>
      </c>
      <c r="G100" s="32">
        <f>G89+G99</f>
        <v>20.134999999999998</v>
      </c>
      <c r="H100" s="32">
        <f>H89+H99</f>
        <v>18.779999999999998</v>
      </c>
      <c r="I100" s="32">
        <f>I89+I99</f>
        <v>79.584999999999994</v>
      </c>
      <c r="J100" s="32">
        <f>J89+J99</f>
        <v>558.75</v>
      </c>
      <c r="K100" s="32"/>
      <c r="L100" s="32">
        <f>L89+L99</f>
        <v>77.760000000000005</v>
      </c>
    </row>
    <row r="101" spans="1:12" ht="96" x14ac:dyDescent="0.3">
      <c r="A101" s="14">
        <v>2</v>
      </c>
      <c r="B101" s="15">
        <v>2</v>
      </c>
      <c r="C101" s="22" t="s">
        <v>20</v>
      </c>
      <c r="D101" s="50" t="s">
        <v>24</v>
      </c>
      <c r="E101" s="57" t="s">
        <v>64</v>
      </c>
      <c r="F101" s="54">
        <v>180</v>
      </c>
      <c r="G101" s="56">
        <v>1.62</v>
      </c>
      <c r="H101" s="56">
        <v>0.36</v>
      </c>
      <c r="I101" s="56">
        <v>14.58</v>
      </c>
      <c r="J101" s="56">
        <v>77.400000000000006</v>
      </c>
      <c r="K101" s="59" t="s">
        <v>52</v>
      </c>
      <c r="L101" s="39"/>
    </row>
    <row r="102" spans="1:12" ht="124.2" x14ac:dyDescent="0.3">
      <c r="A102" s="14"/>
      <c r="B102" s="15"/>
      <c r="C102" s="11"/>
      <c r="D102" s="50" t="s">
        <v>21</v>
      </c>
      <c r="E102" s="57" t="s">
        <v>65</v>
      </c>
      <c r="F102" s="58">
        <v>200</v>
      </c>
      <c r="G102" s="56">
        <v>12.475</v>
      </c>
      <c r="H102" s="56">
        <v>15.68</v>
      </c>
      <c r="I102" s="56">
        <v>19.334999999999997</v>
      </c>
      <c r="J102" s="56">
        <v>271.5</v>
      </c>
      <c r="K102" s="67" t="s">
        <v>66</v>
      </c>
      <c r="L102" s="51">
        <v>77.760000000000005</v>
      </c>
    </row>
    <row r="103" spans="1:12" ht="84.6" x14ac:dyDescent="0.3">
      <c r="A103" s="14"/>
      <c r="B103" s="15"/>
      <c r="C103" s="11"/>
      <c r="D103" s="50" t="s">
        <v>22</v>
      </c>
      <c r="E103" s="57" t="s">
        <v>50</v>
      </c>
      <c r="F103" s="58">
        <v>200</v>
      </c>
      <c r="G103" s="56">
        <v>0.66200000000000003</v>
      </c>
      <c r="H103" s="56">
        <v>9.0000000000000011E-2</v>
      </c>
      <c r="I103" s="56">
        <v>22.034000000000002</v>
      </c>
      <c r="J103" s="56">
        <v>92.800000000000011</v>
      </c>
      <c r="K103" s="62" t="s">
        <v>55</v>
      </c>
      <c r="L103" s="41"/>
    </row>
    <row r="104" spans="1:12" ht="84" x14ac:dyDescent="0.3">
      <c r="A104" s="14"/>
      <c r="B104" s="15"/>
      <c r="C104" s="11"/>
      <c r="D104" s="52" t="s">
        <v>23</v>
      </c>
      <c r="E104" s="57" t="s">
        <v>48</v>
      </c>
      <c r="F104" s="54">
        <v>20</v>
      </c>
      <c r="G104" s="56">
        <v>1.32</v>
      </c>
      <c r="H104" s="56">
        <v>0.24000000000000002</v>
      </c>
      <c r="I104" s="56">
        <v>7.9200000000000017</v>
      </c>
      <c r="J104" s="56">
        <v>39.600000000000009</v>
      </c>
      <c r="K104" s="59" t="s">
        <v>54</v>
      </c>
      <c r="L104" s="41"/>
    </row>
    <row r="105" spans="1:12" ht="14.4" x14ac:dyDescent="0.3">
      <c r="A105" s="14"/>
      <c r="B105" s="15"/>
      <c r="C105" s="11"/>
      <c r="K105" s="42"/>
      <c r="L105" s="41"/>
    </row>
    <row r="106" spans="1:12" ht="14.4" x14ac:dyDescent="0.3">
      <c r="A106" s="16"/>
      <c r="B106" s="17"/>
      <c r="C106" s="8"/>
      <c r="D106" s="18" t="s">
        <v>33</v>
      </c>
      <c r="E106" s="9"/>
      <c r="F106" s="19">
        <f>SUM(F101:F104)</f>
        <v>600</v>
      </c>
      <c r="G106" s="19">
        <f>SUM(G101:G104)</f>
        <v>16.076999999999998</v>
      </c>
      <c r="H106" s="19">
        <f>SUM(H101:H104)</f>
        <v>16.369999999999997</v>
      </c>
      <c r="I106" s="19">
        <f>SUM(I101:I104)</f>
        <v>63.869</v>
      </c>
      <c r="J106" s="19">
        <f>SUM(J101:J104)</f>
        <v>481.3</v>
      </c>
      <c r="K106" s="25"/>
      <c r="L106" s="19">
        <f>SUM(L101:L105)</f>
        <v>77.760000000000005</v>
      </c>
    </row>
    <row r="107" spans="1:12" ht="14.4" x14ac:dyDescent="0.3">
      <c r="A107" s="13">
        <f>A101</f>
        <v>2</v>
      </c>
      <c r="B107" s="13">
        <f>B101</f>
        <v>2</v>
      </c>
      <c r="C107" s="10" t="s">
        <v>25</v>
      </c>
      <c r="D107" s="7" t="s">
        <v>26</v>
      </c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14"/>
      <c r="B108" s="15"/>
      <c r="C108" s="11"/>
      <c r="D108" s="7" t="s">
        <v>27</v>
      </c>
      <c r="E108" s="40"/>
      <c r="F108" s="41"/>
      <c r="G108" s="41"/>
      <c r="H108" s="41"/>
      <c r="I108" s="41"/>
      <c r="J108" s="41"/>
      <c r="K108" s="42"/>
      <c r="L108" s="41"/>
    </row>
    <row r="109" spans="1:12" ht="14.4" x14ac:dyDescent="0.3">
      <c r="A109" s="14"/>
      <c r="B109" s="15"/>
      <c r="C109" s="11"/>
      <c r="D109" s="7" t="s">
        <v>28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14"/>
      <c r="B110" s="15"/>
      <c r="C110" s="11"/>
      <c r="D110" s="7" t="s">
        <v>29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14"/>
      <c r="B111" s="15"/>
      <c r="C111" s="11"/>
      <c r="D111" s="7" t="s">
        <v>30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14"/>
      <c r="B112" s="15"/>
      <c r="C112" s="11"/>
      <c r="D112" s="7" t="s">
        <v>31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14"/>
      <c r="B113" s="15"/>
      <c r="C113" s="11"/>
      <c r="D113" s="7" t="s">
        <v>32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14"/>
      <c r="B114" s="15"/>
      <c r="C114" s="11"/>
      <c r="D114" s="6"/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14"/>
      <c r="B115" s="15"/>
      <c r="C115" s="11"/>
      <c r="D115" s="6"/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16"/>
      <c r="B116" s="17"/>
      <c r="C116" s="8"/>
      <c r="D116" s="18" t="s">
        <v>33</v>
      </c>
      <c r="E116" s="9"/>
      <c r="F116" s="19">
        <f>SUM(F107:F115)</f>
        <v>0</v>
      </c>
      <c r="G116" s="19">
        <f>SUM(G107:G115)</f>
        <v>0</v>
      </c>
      <c r="H116" s="19">
        <f>SUM(H107:H115)</f>
        <v>0</v>
      </c>
      <c r="I116" s="19">
        <f>SUM(I107:I115)</f>
        <v>0</v>
      </c>
      <c r="J116" s="19">
        <f>SUM(J107:J115)</f>
        <v>0</v>
      </c>
      <c r="K116" s="25"/>
      <c r="L116" s="19">
        <f>SUM(L107:L115)</f>
        <v>0</v>
      </c>
    </row>
    <row r="117" spans="1:12" ht="15" thickBot="1" x14ac:dyDescent="0.3">
      <c r="A117" s="33">
        <f>A101</f>
        <v>2</v>
      </c>
      <c r="B117" s="33">
        <f>B101</f>
        <v>2</v>
      </c>
      <c r="C117" s="68" t="s">
        <v>4</v>
      </c>
      <c r="D117" s="69"/>
      <c r="E117" s="31"/>
      <c r="F117" s="32">
        <f>F106+F116</f>
        <v>600</v>
      </c>
      <c r="G117" s="32">
        <f>G106+G116</f>
        <v>16.076999999999998</v>
      </c>
      <c r="H117" s="32">
        <f>H106+H116</f>
        <v>16.369999999999997</v>
      </c>
      <c r="I117" s="32">
        <f>I106+I116</f>
        <v>63.869</v>
      </c>
      <c r="J117" s="32">
        <f>J106+J116</f>
        <v>481.3</v>
      </c>
      <c r="K117" s="32"/>
      <c r="L117" s="32">
        <f>L106+L116</f>
        <v>77.760000000000005</v>
      </c>
    </row>
    <row r="118" spans="1:12" ht="41.4" x14ac:dyDescent="0.3">
      <c r="A118" s="20">
        <v>2</v>
      </c>
      <c r="B118" s="21">
        <v>3</v>
      </c>
      <c r="C118" s="22" t="s">
        <v>20</v>
      </c>
      <c r="D118" s="50" t="s">
        <v>21</v>
      </c>
      <c r="E118" s="57" t="s">
        <v>80</v>
      </c>
      <c r="F118" s="54">
        <f>60+75+153</f>
        <v>288</v>
      </c>
      <c r="G118" s="56">
        <f>1.09+11.43</f>
        <v>12.52</v>
      </c>
      <c r="H118" s="56">
        <f>1.31+11.41</f>
        <v>12.72</v>
      </c>
      <c r="I118" s="56">
        <f>16.95+31.29</f>
        <v>48.239999999999995</v>
      </c>
      <c r="J118" s="56">
        <f>60.16+276.85</f>
        <v>337.01</v>
      </c>
      <c r="K118" s="59" t="s">
        <v>77</v>
      </c>
      <c r="L118" s="51">
        <v>77.760000000000005</v>
      </c>
    </row>
    <row r="119" spans="1:12" ht="84" x14ac:dyDescent="0.3">
      <c r="A119" s="23"/>
      <c r="B119" s="15"/>
      <c r="C119" s="11"/>
      <c r="D119" s="52" t="s">
        <v>22</v>
      </c>
      <c r="E119" s="57" t="s">
        <v>68</v>
      </c>
      <c r="F119" s="58">
        <v>200</v>
      </c>
      <c r="G119" s="56">
        <v>1.58</v>
      </c>
      <c r="H119" s="56">
        <v>3.54</v>
      </c>
      <c r="I119" s="56">
        <v>7.6</v>
      </c>
      <c r="J119" s="56">
        <v>78.599999999999994</v>
      </c>
      <c r="K119" s="59" t="s">
        <v>69</v>
      </c>
      <c r="L119" s="41"/>
    </row>
    <row r="120" spans="1:12" ht="96" x14ac:dyDescent="0.3">
      <c r="A120" s="23"/>
      <c r="B120" s="15"/>
      <c r="C120" s="11"/>
      <c r="D120" s="52" t="s">
        <v>23</v>
      </c>
      <c r="E120" s="57" t="s">
        <v>47</v>
      </c>
      <c r="F120" s="54">
        <v>25</v>
      </c>
      <c r="G120" s="56">
        <v>1.9</v>
      </c>
      <c r="H120" s="56">
        <v>0.2</v>
      </c>
      <c r="I120" s="56">
        <v>12.3</v>
      </c>
      <c r="J120" s="56">
        <v>58.75</v>
      </c>
      <c r="K120" s="59" t="s">
        <v>59</v>
      </c>
      <c r="L120" s="41"/>
    </row>
    <row r="121" spans="1:12" ht="14.4" x14ac:dyDescent="0.3">
      <c r="A121" s="23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24"/>
      <c r="B122" s="17"/>
      <c r="C122" s="8"/>
      <c r="D122" s="18" t="s">
        <v>33</v>
      </c>
      <c r="E122" s="9"/>
      <c r="F122" s="19">
        <f>SUM(F118:F121)</f>
        <v>513</v>
      </c>
      <c r="G122" s="19">
        <f>SUM(G118:G121)</f>
        <v>16</v>
      </c>
      <c r="H122" s="19">
        <f>SUM(H118:H121)</f>
        <v>16.46</v>
      </c>
      <c r="I122" s="19">
        <f>SUM(I118:I121)</f>
        <v>68.14</v>
      </c>
      <c r="J122" s="19">
        <f>SUM(J118:J121)</f>
        <v>474.36</v>
      </c>
      <c r="K122" s="25"/>
      <c r="L122" s="19">
        <f>SUM(L118:L121)</f>
        <v>77.760000000000005</v>
      </c>
    </row>
    <row r="123" spans="1:12" ht="14.4" x14ac:dyDescent="0.3">
      <c r="A123" s="26">
        <f>A118</f>
        <v>2</v>
      </c>
      <c r="B123" s="13">
        <f>B118</f>
        <v>3</v>
      </c>
      <c r="C123" s="10" t="s">
        <v>25</v>
      </c>
      <c r="D123" s="7" t="s">
        <v>26</v>
      </c>
      <c r="E123" s="40"/>
      <c r="F123" s="41"/>
      <c r="G123" s="41"/>
      <c r="H123" s="41"/>
      <c r="I123" s="41"/>
      <c r="J123" s="41"/>
      <c r="K123" s="42"/>
      <c r="L123" s="41"/>
    </row>
    <row r="124" spans="1:12" ht="14.4" x14ac:dyDescent="0.3">
      <c r="A124" s="23"/>
      <c r="B124" s="15"/>
      <c r="C124" s="11"/>
      <c r="D124" s="7" t="s">
        <v>27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23"/>
      <c r="B125" s="15"/>
      <c r="C125" s="11"/>
      <c r="D125" s="7" t="s">
        <v>28</v>
      </c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23"/>
      <c r="B126" s="15"/>
      <c r="C126" s="11"/>
      <c r="D126" s="7" t="s">
        <v>29</v>
      </c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23"/>
      <c r="B127" s="15"/>
      <c r="C127" s="11"/>
      <c r="D127" s="7" t="s">
        <v>30</v>
      </c>
      <c r="E127" s="40"/>
      <c r="F127" s="41"/>
      <c r="G127" s="41"/>
      <c r="H127" s="41"/>
      <c r="I127" s="41"/>
      <c r="J127" s="41"/>
      <c r="K127" s="42"/>
      <c r="L127" s="41"/>
    </row>
    <row r="128" spans="1:12" ht="14.4" x14ac:dyDescent="0.3">
      <c r="A128" s="23"/>
      <c r="B128" s="15"/>
      <c r="C128" s="11"/>
      <c r="D128" s="7" t="s">
        <v>31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23"/>
      <c r="B129" s="15"/>
      <c r="C129" s="11"/>
      <c r="D129" s="7" t="s">
        <v>32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23"/>
      <c r="B130" s="15"/>
      <c r="C130" s="11"/>
      <c r="D130" s="6"/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23"/>
      <c r="B131" s="15"/>
      <c r="C131" s="11"/>
      <c r="D131" s="6"/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24"/>
      <c r="B132" s="17"/>
      <c r="C132" s="8"/>
      <c r="D132" s="18" t="s">
        <v>33</v>
      </c>
      <c r="E132" s="9"/>
      <c r="F132" s="19">
        <f>SUM(F123:F131)</f>
        <v>0</v>
      </c>
      <c r="G132" s="19">
        <f>SUM(G123:G131)</f>
        <v>0</v>
      </c>
      <c r="H132" s="19">
        <f>SUM(H123:H131)</f>
        <v>0</v>
      </c>
      <c r="I132" s="19">
        <f>SUM(I123:I131)</f>
        <v>0</v>
      </c>
      <c r="J132" s="19">
        <f>SUM(J123:J131)</f>
        <v>0</v>
      </c>
      <c r="K132" s="25"/>
      <c r="L132" s="19">
        <f>SUM(L123:L131)</f>
        <v>0</v>
      </c>
    </row>
    <row r="133" spans="1:12" ht="15" thickBot="1" x14ac:dyDescent="0.3">
      <c r="A133" s="29">
        <f>A118</f>
        <v>2</v>
      </c>
      <c r="B133" s="30">
        <f>B118</f>
        <v>3</v>
      </c>
      <c r="C133" s="68" t="s">
        <v>4</v>
      </c>
      <c r="D133" s="69"/>
      <c r="E133" s="31"/>
      <c r="F133" s="32">
        <f>F122+F132</f>
        <v>513</v>
      </c>
      <c r="G133" s="32">
        <f>G122+G132</f>
        <v>16</v>
      </c>
      <c r="H133" s="32">
        <f>H122+H132</f>
        <v>16.46</v>
      </c>
      <c r="I133" s="32">
        <f>I122+I132</f>
        <v>68.14</v>
      </c>
      <c r="J133" s="32">
        <f>J122+J132</f>
        <v>474.36</v>
      </c>
      <c r="K133" s="32"/>
      <c r="L133" s="32">
        <f>L122+L132</f>
        <v>77.760000000000005</v>
      </c>
    </row>
    <row r="134" spans="1:12" ht="84.6" x14ac:dyDescent="0.3">
      <c r="A134" s="20">
        <v>2</v>
      </c>
      <c r="B134" s="21">
        <v>4</v>
      </c>
      <c r="C134" s="22" t="s">
        <v>20</v>
      </c>
      <c r="D134" s="7" t="s">
        <v>24</v>
      </c>
      <c r="E134" s="7" t="s">
        <v>42</v>
      </c>
      <c r="F134" s="7">
        <v>100</v>
      </c>
      <c r="G134" s="7">
        <v>0.4</v>
      </c>
      <c r="H134" s="7">
        <v>0.4</v>
      </c>
      <c r="I134" s="7">
        <v>9.8000000000000007</v>
      </c>
      <c r="J134" s="7">
        <v>47</v>
      </c>
      <c r="K134" s="82" t="s">
        <v>82</v>
      </c>
      <c r="L134" s="51"/>
    </row>
    <row r="135" spans="1:12" ht="72" x14ac:dyDescent="0.3">
      <c r="A135" s="23"/>
      <c r="B135" s="15"/>
      <c r="C135" s="11"/>
      <c r="D135" s="74" t="s">
        <v>21</v>
      </c>
      <c r="E135" s="76" t="s">
        <v>67</v>
      </c>
      <c r="F135" s="77">
        <v>200</v>
      </c>
      <c r="G135" s="79">
        <v>15.95</v>
      </c>
      <c r="H135" s="79">
        <v>19.55</v>
      </c>
      <c r="I135" s="79">
        <v>39.75</v>
      </c>
      <c r="J135" s="79">
        <v>408.42</v>
      </c>
      <c r="K135" s="83" t="s">
        <v>83</v>
      </c>
      <c r="L135" s="51">
        <v>77.760000000000005</v>
      </c>
    </row>
    <row r="136" spans="1:12" ht="84.6" x14ac:dyDescent="0.3">
      <c r="A136" s="23"/>
      <c r="B136" s="15"/>
      <c r="C136" s="11"/>
      <c r="D136" s="50" t="s">
        <v>22</v>
      </c>
      <c r="E136" s="57" t="s">
        <v>44</v>
      </c>
      <c r="F136" s="58">
        <v>200</v>
      </c>
      <c r="G136" s="56">
        <v>7.0000000000000007E-2</v>
      </c>
      <c r="H136" s="56">
        <v>0.02</v>
      </c>
      <c r="I136" s="56">
        <v>10.01</v>
      </c>
      <c r="J136" s="56">
        <v>40</v>
      </c>
      <c r="K136" s="62" t="s">
        <v>63</v>
      </c>
      <c r="L136" s="41"/>
    </row>
    <row r="137" spans="1:12" ht="96" x14ac:dyDescent="0.3">
      <c r="A137" s="23"/>
      <c r="B137" s="15"/>
      <c r="C137" s="11"/>
      <c r="D137" s="50" t="s">
        <v>23</v>
      </c>
      <c r="E137" s="57" t="s">
        <v>47</v>
      </c>
      <c r="F137" s="54">
        <v>25</v>
      </c>
      <c r="G137" s="56">
        <v>1.9</v>
      </c>
      <c r="H137" s="56">
        <v>0.2</v>
      </c>
      <c r="I137" s="56">
        <v>12.3</v>
      </c>
      <c r="J137" s="56">
        <v>58.75</v>
      </c>
      <c r="K137" s="59" t="s">
        <v>59</v>
      </c>
      <c r="L137" s="41"/>
    </row>
    <row r="138" spans="1:12" ht="96" x14ac:dyDescent="0.3">
      <c r="A138" s="23"/>
      <c r="B138" s="15"/>
      <c r="C138" s="11"/>
      <c r="D138" s="75" t="s">
        <v>23</v>
      </c>
      <c r="E138" s="78" t="s">
        <v>81</v>
      </c>
      <c r="F138" s="84">
        <v>20</v>
      </c>
      <c r="G138" s="80">
        <v>1.32</v>
      </c>
      <c r="H138" s="80">
        <v>0.24</v>
      </c>
      <c r="I138" s="81">
        <v>7.92</v>
      </c>
      <c r="J138" s="80">
        <v>39.6</v>
      </c>
      <c r="K138" s="59" t="s">
        <v>79</v>
      </c>
      <c r="L138" s="41"/>
    </row>
    <row r="139" spans="1:12" ht="14.4" x14ac:dyDescent="0.3">
      <c r="A139" s="24"/>
      <c r="B139" s="17"/>
      <c r="C139" s="8"/>
      <c r="D139" s="18" t="s">
        <v>33</v>
      </c>
      <c r="E139" s="9"/>
      <c r="F139" s="19">
        <f>SUM(F134:F138)</f>
        <v>545</v>
      </c>
      <c r="G139" s="19">
        <f>SUM(G134:G138)</f>
        <v>19.639999999999997</v>
      </c>
      <c r="H139" s="19">
        <f>SUM(H134:H138)</f>
        <v>20.409999999999997</v>
      </c>
      <c r="I139" s="19">
        <f>SUM(I134:I138)</f>
        <v>79.78</v>
      </c>
      <c r="J139" s="19">
        <f>SUM(J134:J138)</f>
        <v>593.7700000000001</v>
      </c>
      <c r="K139" s="25"/>
      <c r="L139" s="19">
        <f>SUM(L134:L138)</f>
        <v>77.760000000000005</v>
      </c>
    </row>
    <row r="140" spans="1:12" ht="14.4" x14ac:dyDescent="0.3">
      <c r="A140" s="26">
        <f>A134</f>
        <v>2</v>
      </c>
      <c r="B140" s="13">
        <f>B134</f>
        <v>4</v>
      </c>
      <c r="C140" s="10" t="s">
        <v>25</v>
      </c>
      <c r="D140" s="7" t="s">
        <v>26</v>
      </c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3"/>
      <c r="B141" s="15"/>
      <c r="C141" s="11"/>
      <c r="D141" s="7" t="s">
        <v>27</v>
      </c>
      <c r="E141" s="40"/>
      <c r="F141" s="41"/>
      <c r="G141" s="41"/>
      <c r="H141" s="41"/>
      <c r="I141" s="41"/>
      <c r="J141" s="41"/>
      <c r="K141" s="42"/>
      <c r="L141" s="41"/>
    </row>
    <row r="142" spans="1:12" ht="14.4" x14ac:dyDescent="0.3">
      <c r="A142" s="23"/>
      <c r="B142" s="15"/>
      <c r="C142" s="11"/>
      <c r="D142" s="7" t="s">
        <v>28</v>
      </c>
      <c r="E142" s="40"/>
      <c r="F142" s="41"/>
      <c r="G142" s="41"/>
      <c r="H142" s="41"/>
      <c r="I142" s="41"/>
      <c r="J142" s="41"/>
      <c r="K142" s="42"/>
      <c r="L142" s="41"/>
    </row>
    <row r="143" spans="1:12" ht="14.4" x14ac:dyDescent="0.3">
      <c r="A143" s="23"/>
      <c r="B143" s="15"/>
      <c r="C143" s="11"/>
      <c r="D143" s="7" t="s">
        <v>29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7" t="s">
        <v>30</v>
      </c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7" t="s">
        <v>31</v>
      </c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3"/>
      <c r="B146" s="15"/>
      <c r="C146" s="11"/>
      <c r="D146" s="7" t="s">
        <v>32</v>
      </c>
      <c r="E146" s="40"/>
      <c r="F146" s="41"/>
      <c r="G146" s="41"/>
      <c r="H146" s="41"/>
      <c r="I146" s="41"/>
      <c r="J146" s="41"/>
      <c r="K146" s="42"/>
      <c r="L146" s="41"/>
    </row>
    <row r="147" spans="1:12" ht="14.4" x14ac:dyDescent="0.3">
      <c r="A147" s="23"/>
      <c r="B147" s="15"/>
      <c r="C147" s="11"/>
      <c r="D147" s="6"/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6"/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4"/>
      <c r="B149" s="17"/>
      <c r="C149" s="8"/>
      <c r="D149" s="18" t="s">
        <v>33</v>
      </c>
      <c r="E149" s="9"/>
      <c r="F149" s="19">
        <f>SUM(F140:F148)</f>
        <v>0</v>
      </c>
      <c r="G149" s="19">
        <f>SUM(G140:G148)</f>
        <v>0</v>
      </c>
      <c r="H149" s="19">
        <f>SUM(H140:H148)</f>
        <v>0</v>
      </c>
      <c r="I149" s="19">
        <f>SUM(I140:I148)</f>
        <v>0</v>
      </c>
      <c r="J149" s="19">
        <f>SUM(J140:J148)</f>
        <v>0</v>
      </c>
      <c r="K149" s="25"/>
      <c r="L149" s="19">
        <f>SUM(L140:L148)</f>
        <v>0</v>
      </c>
    </row>
    <row r="150" spans="1:12" ht="15" thickBot="1" x14ac:dyDescent="0.3">
      <c r="A150" s="29">
        <f>A134</f>
        <v>2</v>
      </c>
      <c r="B150" s="30">
        <f>B134</f>
        <v>4</v>
      </c>
      <c r="C150" s="68" t="s">
        <v>4</v>
      </c>
      <c r="D150" s="69"/>
      <c r="E150" s="31"/>
      <c r="F150" s="32">
        <f>F139+F149</f>
        <v>545</v>
      </c>
      <c r="G150" s="32">
        <f>G139+G149</f>
        <v>19.639999999999997</v>
      </c>
      <c r="H150" s="32">
        <f>H139+H149</f>
        <v>20.409999999999997</v>
      </c>
      <c r="I150" s="32">
        <f>I139+I149</f>
        <v>79.78</v>
      </c>
      <c r="J150" s="32">
        <f>J139+J149</f>
        <v>593.7700000000001</v>
      </c>
      <c r="K150" s="32"/>
      <c r="L150" s="32">
        <f>L139+L149</f>
        <v>77.760000000000005</v>
      </c>
    </row>
    <row r="151" spans="1:12" ht="27.6" x14ac:dyDescent="0.3">
      <c r="A151" s="20">
        <v>2</v>
      </c>
      <c r="B151" s="21">
        <v>5</v>
      </c>
      <c r="C151" s="22" t="s">
        <v>20</v>
      </c>
      <c r="D151" s="49" t="s">
        <v>21</v>
      </c>
      <c r="E151" s="57" t="s">
        <v>84</v>
      </c>
      <c r="F151" s="58">
        <f>60+75+150+3</f>
        <v>288</v>
      </c>
      <c r="G151" s="56">
        <f>1.84+12.24</f>
        <v>14.08</v>
      </c>
      <c r="H151" s="60">
        <f>3.7+12.49</f>
        <v>16.190000000000001</v>
      </c>
      <c r="I151" s="60">
        <f>9.78+31.49</f>
        <v>41.269999999999996</v>
      </c>
      <c r="J151" s="56">
        <f>78.42+290.55</f>
        <v>368.97</v>
      </c>
      <c r="K151" s="59" t="s">
        <v>49</v>
      </c>
      <c r="L151" s="51">
        <v>77.760000000000005</v>
      </c>
    </row>
    <row r="152" spans="1:12" ht="84.6" x14ac:dyDescent="0.3">
      <c r="A152" s="23"/>
      <c r="B152" s="15"/>
      <c r="C152" s="11"/>
      <c r="D152" s="50" t="s">
        <v>22</v>
      </c>
      <c r="E152" s="57" t="s">
        <v>51</v>
      </c>
      <c r="F152" s="58">
        <v>200</v>
      </c>
      <c r="G152" s="56">
        <v>0.16000000000000003</v>
      </c>
      <c r="H152" s="56">
        <v>0.16000000000000003</v>
      </c>
      <c r="I152" s="56">
        <v>17.900000000000002</v>
      </c>
      <c r="J152" s="56">
        <v>74.600000000000009</v>
      </c>
      <c r="K152" s="62" t="s">
        <v>70</v>
      </c>
      <c r="L152" s="41"/>
    </row>
    <row r="153" spans="1:12" ht="96" x14ac:dyDescent="0.3">
      <c r="A153" s="23"/>
      <c r="B153" s="15"/>
      <c r="C153" s="11"/>
      <c r="D153" s="50" t="s">
        <v>23</v>
      </c>
      <c r="E153" s="57" t="s">
        <v>48</v>
      </c>
      <c r="F153" s="54">
        <v>20</v>
      </c>
      <c r="G153" s="56">
        <v>1.32</v>
      </c>
      <c r="H153" s="56">
        <v>0.24</v>
      </c>
      <c r="I153" s="56">
        <v>7.92</v>
      </c>
      <c r="J153" s="56">
        <v>39.6</v>
      </c>
      <c r="K153" s="59" t="s">
        <v>79</v>
      </c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.75" customHeight="1" x14ac:dyDescent="0.3">
      <c r="A155" s="24"/>
      <c r="B155" s="17"/>
      <c r="C155" s="8"/>
      <c r="D155" s="18" t="s">
        <v>33</v>
      </c>
      <c r="E155" s="9"/>
      <c r="F155" s="19">
        <f>SUM(F151:F154)</f>
        <v>508</v>
      </c>
      <c r="G155" s="19">
        <f>SUM(G151:G154)</f>
        <v>15.56</v>
      </c>
      <c r="H155" s="19">
        <f>SUM(H151:H154)</f>
        <v>16.59</v>
      </c>
      <c r="I155" s="19">
        <f>SUM(I151:I154)</f>
        <v>67.09</v>
      </c>
      <c r="J155" s="19">
        <f>SUM(J151:J154)</f>
        <v>483.17000000000007</v>
      </c>
      <c r="K155" s="25"/>
      <c r="L155" s="19">
        <f>SUM(L151:L154)</f>
        <v>77.760000000000005</v>
      </c>
    </row>
    <row r="156" spans="1:12" ht="14.4" x14ac:dyDescent="0.3">
      <c r="A156" s="26">
        <f>A151</f>
        <v>2</v>
      </c>
      <c r="B156" s="13">
        <f>B151</f>
        <v>5</v>
      </c>
      <c r="C156" s="10" t="s">
        <v>25</v>
      </c>
      <c r="D156" s="7" t="s">
        <v>26</v>
      </c>
      <c r="E156" s="40"/>
      <c r="F156" s="41"/>
      <c r="G156" s="41"/>
      <c r="H156" s="41"/>
      <c r="I156" s="41"/>
      <c r="J156" s="41"/>
      <c r="K156" s="42"/>
      <c r="L156" s="41"/>
    </row>
    <row r="157" spans="1:12" ht="14.4" x14ac:dyDescent="0.3">
      <c r="A157" s="23"/>
      <c r="B157" s="15"/>
      <c r="C157" s="11"/>
      <c r="D157" s="7" t="s">
        <v>27</v>
      </c>
      <c r="E157" s="40"/>
      <c r="F157" s="41"/>
      <c r="G157" s="41"/>
      <c r="H157" s="41"/>
      <c r="I157" s="41"/>
      <c r="J157" s="41"/>
      <c r="K157" s="42"/>
      <c r="L157" s="41"/>
    </row>
    <row r="158" spans="1:12" ht="14.4" x14ac:dyDescent="0.3">
      <c r="A158" s="23"/>
      <c r="B158" s="15"/>
      <c r="C158" s="11"/>
      <c r="D158" s="7" t="s">
        <v>28</v>
      </c>
      <c r="E158" s="40"/>
      <c r="F158" s="41"/>
      <c r="G158" s="41"/>
      <c r="H158" s="41"/>
      <c r="I158" s="41"/>
      <c r="J158" s="41"/>
      <c r="K158" s="42"/>
      <c r="L158" s="41"/>
    </row>
    <row r="159" spans="1:12" ht="14.4" x14ac:dyDescent="0.3">
      <c r="A159" s="23"/>
      <c r="B159" s="15"/>
      <c r="C159" s="11"/>
      <c r="D159" s="7" t="s">
        <v>29</v>
      </c>
      <c r="E159" s="40"/>
      <c r="F159" s="41"/>
      <c r="G159" s="41"/>
      <c r="H159" s="41"/>
      <c r="I159" s="41"/>
      <c r="J159" s="41"/>
      <c r="K159" s="42"/>
      <c r="L159" s="41"/>
    </row>
    <row r="160" spans="1:12" ht="14.4" x14ac:dyDescent="0.3">
      <c r="A160" s="23"/>
      <c r="B160" s="15"/>
      <c r="C160" s="11"/>
      <c r="D160" s="7" t="s">
        <v>30</v>
      </c>
      <c r="E160" s="40"/>
      <c r="F160" s="41"/>
      <c r="G160" s="41"/>
      <c r="H160" s="41"/>
      <c r="I160" s="41"/>
      <c r="J160" s="41"/>
      <c r="K160" s="42"/>
      <c r="L160" s="41"/>
    </row>
    <row r="161" spans="1:12" ht="14.4" x14ac:dyDescent="0.3">
      <c r="A161" s="23"/>
      <c r="B161" s="15"/>
      <c r="C161" s="11"/>
      <c r="D161" s="7" t="s">
        <v>31</v>
      </c>
      <c r="E161" s="40"/>
      <c r="F161" s="41"/>
      <c r="G161" s="41"/>
      <c r="H161" s="41"/>
      <c r="I161" s="41"/>
      <c r="J161" s="41"/>
      <c r="K161" s="42"/>
      <c r="L161" s="41"/>
    </row>
    <row r="162" spans="1:12" ht="14.4" x14ac:dyDescent="0.3">
      <c r="A162" s="23"/>
      <c r="B162" s="15"/>
      <c r="C162" s="11"/>
      <c r="D162" s="7" t="s">
        <v>32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SUM(F156:F164)</f>
        <v>0</v>
      </c>
      <c r="G165" s="19">
        <f>SUM(G156:G164)</f>
        <v>0</v>
      </c>
      <c r="H165" s="19">
        <f>SUM(H156:H164)</f>
        <v>0</v>
      </c>
      <c r="I165" s="19">
        <f>SUM(I156:I164)</f>
        <v>0</v>
      </c>
      <c r="J165" s="19">
        <f>SUM(J156:J164)</f>
        <v>0</v>
      </c>
      <c r="K165" s="25"/>
      <c r="L165" s="19">
        <f>SUM(L156:L164)</f>
        <v>0</v>
      </c>
    </row>
    <row r="166" spans="1:12" ht="15" thickBot="1" x14ac:dyDescent="0.3">
      <c r="A166" s="29">
        <f>A151</f>
        <v>2</v>
      </c>
      <c r="B166" s="30">
        <f>B151</f>
        <v>5</v>
      </c>
      <c r="C166" s="68" t="s">
        <v>4</v>
      </c>
      <c r="D166" s="69"/>
      <c r="E166" s="31"/>
      <c r="F166" s="32">
        <f>F155+F165</f>
        <v>508</v>
      </c>
      <c r="G166" s="32">
        <f>G155+G165</f>
        <v>15.56</v>
      </c>
      <c r="H166" s="32">
        <f>H155+H165</f>
        <v>16.59</v>
      </c>
      <c r="I166" s="32">
        <f>I155+I165</f>
        <v>67.09</v>
      </c>
      <c r="J166" s="32">
        <f>J155+J165</f>
        <v>483.17000000000007</v>
      </c>
      <c r="K166" s="32"/>
      <c r="L166" s="32">
        <f>L155+L165</f>
        <v>77.760000000000005</v>
      </c>
    </row>
    <row r="167" spans="1:12" ht="13.8" thickBot="1" x14ac:dyDescent="0.3">
      <c r="A167" s="27"/>
      <c r="B167" s="28"/>
      <c r="C167" s="70" t="s">
        <v>5</v>
      </c>
      <c r="D167" s="70"/>
      <c r="E167" s="70"/>
      <c r="F167" s="34">
        <f>(F22+F38+F54+F69+F84+F100+F117+F133+F150+F166)/(IF(F22=0,0,1)+IF(F38=0,0,1)+IF(F54=0,0,1)+IF(F69=0,0,1)+IF(F84=0,0,1)+IF(F100=0,0,1)+IF(F117=0,0,1)+IF(F133=0,0,1)+IF(F150=0,0,1)+IF(F166=0,0,1))</f>
        <v>531.4</v>
      </c>
      <c r="G167" s="34">
        <f>(G22+G38+G54+G69+G84+G100+G117+G133+G150+G166)/(IF(G22=0,0,1)+IF(G38=0,0,1)+IF(G54=0,0,1)+IF(G69=0,0,1)+IF(G84=0,0,1)+IF(G100=0,0,1)+IF(G117=0,0,1)+IF(G133=0,0,1)+IF(G150=0,0,1)+IF(G166=0,0,1))</f>
        <v>17.778399999999998</v>
      </c>
      <c r="H167" s="34">
        <f>(H22+H38+H54+H69+H84+H100+H117+H133+H150+H166)/(IF(H22=0,0,1)+IF(H38=0,0,1)+IF(H54=0,0,1)+IF(H69=0,0,1)+IF(H84=0,0,1)+IF(H100=0,0,1)+IF(H117=0,0,1)+IF(H133=0,0,1)+IF(H150=0,0,1)+IF(H166=0,0,1))</f>
        <v>18.059999999999999</v>
      </c>
      <c r="I167" s="34">
        <f>(I22+I38+I54+I69+I84+I100+I117+I133+I150+I166)/(IF(I22=0,0,1)+IF(I38=0,0,1)+IF(I54=0,0,1)+IF(I69=0,0,1)+IF(I84=0,0,1)+IF(I100=0,0,1)+IF(I117=0,0,1)+IF(I133=0,0,1)+IF(I150=0,0,1)+IF(I166=0,0,1))</f>
        <v>73.585399999999993</v>
      </c>
      <c r="J167" s="34">
        <f>(J22+J38+J54+J69+J84+J100+J117+J133+J150+J166)/(IF(J22=0,0,1)+IF(J38=0,0,1)+IF(J54=0,0,1)+IF(J69=0,0,1)+IF(J84=0,0,1)+IF(J100=0,0,1)+IF(J117=0,0,1)+IF(J133=0,0,1)+IF(J150=0,0,1)+IF(J166=0,0,1))</f>
        <v>535.84500000000003</v>
      </c>
      <c r="K167" s="34"/>
      <c r="L167" s="34">
        <f>(L22+L38+L54+L69+L84+L100+L117+L133+L150+L166)/(IF(L22=0,0,1)+IF(L38=0,0,1)+IF(L54=0,0,1)+IF(L69=0,0,1)+IF(L84=0,0,1)+IF(L100=0,0,1)+IF(L117=0,0,1)+IF(L133=0,0,1)+IF(L150=0,0,1)+IF(L166=0,0,1))</f>
        <v>77.760000000000005</v>
      </c>
    </row>
  </sheetData>
  <mergeCells count="14">
    <mergeCell ref="C1:E1"/>
    <mergeCell ref="H1:K1"/>
    <mergeCell ref="H2:K2"/>
    <mergeCell ref="C38:D38"/>
    <mergeCell ref="C54:D54"/>
    <mergeCell ref="C69:D69"/>
    <mergeCell ref="C84:D84"/>
    <mergeCell ref="C22:D22"/>
    <mergeCell ref="C167:E167"/>
    <mergeCell ref="C166:D166"/>
    <mergeCell ref="C100:D100"/>
    <mergeCell ref="C117:D117"/>
    <mergeCell ref="C133:D133"/>
    <mergeCell ref="C150:D1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dcterms:created xsi:type="dcterms:W3CDTF">2022-05-16T14:23:56Z</dcterms:created>
  <dcterms:modified xsi:type="dcterms:W3CDTF">2026-02-20T19:23:42Z</dcterms:modified>
</cp:coreProperties>
</file>