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11730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44525"/>
</workbook>
</file>

<file path=xl/calcChain.xml><?xml version="1.0" encoding="utf-8"?>
<calcChain xmlns="http://schemas.openxmlformats.org/spreadsheetml/2006/main">
  <c r="K182" i="1" l="1"/>
  <c r="I182" i="1" l="1"/>
  <c r="H182" i="1"/>
  <c r="G182" i="1"/>
  <c r="J182" i="1"/>
  <c r="F182" i="1"/>
  <c r="E182" i="1"/>
  <c r="K180" i="1"/>
  <c r="I180" i="1"/>
  <c r="H180" i="1"/>
  <c r="G180" i="1"/>
  <c r="J180" i="1"/>
  <c r="F180" i="1"/>
  <c r="E180" i="1"/>
  <c r="K177" i="1"/>
  <c r="K178" i="1"/>
  <c r="K179" i="1"/>
  <c r="I177" i="1"/>
  <c r="I178" i="1"/>
  <c r="I179" i="1"/>
  <c r="H177" i="1"/>
  <c r="H178" i="1"/>
  <c r="H179" i="1"/>
  <c r="G177" i="1"/>
  <c r="G178" i="1"/>
  <c r="G179" i="1"/>
  <c r="J177" i="1"/>
  <c r="J178" i="1"/>
  <c r="J179" i="1"/>
  <c r="F177" i="1"/>
  <c r="F178" i="1"/>
  <c r="F179" i="1"/>
  <c r="E177" i="1"/>
  <c r="E178" i="1"/>
  <c r="E179" i="1"/>
  <c r="I163" i="1" l="1"/>
  <c r="H163" i="1"/>
  <c r="G163" i="1"/>
  <c r="J163" i="1"/>
  <c r="F163" i="1"/>
  <c r="K163" i="1"/>
  <c r="E163" i="1"/>
  <c r="K161" i="1"/>
  <c r="K162" i="1"/>
  <c r="I161" i="1"/>
  <c r="I162" i="1"/>
  <c r="H161" i="1"/>
  <c r="H162" i="1"/>
  <c r="G161" i="1"/>
  <c r="G162" i="1"/>
  <c r="J161" i="1"/>
  <c r="J162" i="1"/>
  <c r="F161" i="1"/>
  <c r="F162" i="1"/>
  <c r="E161" i="1"/>
  <c r="E162" i="1"/>
  <c r="K158" i="1"/>
  <c r="K159" i="1"/>
  <c r="K160" i="1"/>
  <c r="I158" i="1"/>
  <c r="I159" i="1"/>
  <c r="I160" i="1"/>
  <c r="H158" i="1"/>
  <c r="H159" i="1"/>
  <c r="H160" i="1"/>
  <c r="G158" i="1"/>
  <c r="G159" i="1"/>
  <c r="G160" i="1"/>
  <c r="J158" i="1"/>
  <c r="J159" i="1"/>
  <c r="J160" i="1"/>
  <c r="F158" i="1"/>
  <c r="F159" i="1"/>
  <c r="F160" i="1"/>
  <c r="E158" i="1"/>
  <c r="E159" i="1"/>
  <c r="E160" i="1"/>
  <c r="K144" i="1" l="1"/>
  <c r="I144" i="1"/>
  <c r="H144" i="1"/>
  <c r="G144" i="1"/>
  <c r="J144" i="1"/>
  <c r="F144" i="1"/>
  <c r="E144" i="1"/>
  <c r="K142" i="1"/>
  <c r="I142" i="1"/>
  <c r="H142" i="1"/>
  <c r="G142" i="1"/>
  <c r="J142" i="1"/>
  <c r="F142" i="1"/>
  <c r="E142" i="1"/>
  <c r="K139" i="1"/>
  <c r="K140" i="1"/>
  <c r="K141" i="1"/>
  <c r="I139" i="1"/>
  <c r="I140" i="1"/>
  <c r="I141" i="1"/>
  <c r="H139" i="1"/>
  <c r="H140" i="1"/>
  <c r="H141" i="1"/>
  <c r="G139" i="1"/>
  <c r="G140" i="1"/>
  <c r="G141" i="1"/>
  <c r="J139" i="1"/>
  <c r="J140" i="1"/>
  <c r="J141" i="1"/>
  <c r="F139" i="1"/>
  <c r="F140" i="1"/>
  <c r="F141" i="1"/>
  <c r="E139" i="1"/>
  <c r="E140" i="1"/>
  <c r="E141" i="1"/>
  <c r="K125" i="1" l="1"/>
  <c r="I125" i="1"/>
  <c r="H125" i="1"/>
  <c r="G125" i="1"/>
  <c r="J125" i="1"/>
  <c r="F125" i="1"/>
  <c r="E125" i="1"/>
  <c r="K123" i="1"/>
  <c r="I123" i="1"/>
  <c r="H123" i="1"/>
  <c r="G123" i="1"/>
  <c r="J123" i="1"/>
  <c r="F123" i="1"/>
  <c r="E123" i="1"/>
  <c r="K121" i="1"/>
  <c r="K120" i="1"/>
  <c r="K122" i="1"/>
  <c r="I120" i="1"/>
  <c r="I121" i="1"/>
  <c r="I122" i="1"/>
  <c r="H120" i="1"/>
  <c r="H121" i="1"/>
  <c r="H122" i="1"/>
  <c r="G120" i="1"/>
  <c r="G121" i="1"/>
  <c r="G122" i="1"/>
  <c r="J120" i="1"/>
  <c r="J121" i="1"/>
  <c r="J122" i="1"/>
  <c r="F120" i="1"/>
  <c r="F121" i="1"/>
  <c r="F122" i="1"/>
  <c r="E120" i="1"/>
  <c r="E121" i="1"/>
  <c r="E122" i="1"/>
  <c r="K106" i="1" l="1"/>
  <c r="I106" i="1"/>
  <c r="H106" i="1"/>
  <c r="G106" i="1"/>
  <c r="J106" i="1"/>
  <c r="F106" i="1"/>
  <c r="E106" i="1"/>
  <c r="K105" i="1"/>
  <c r="I105" i="1"/>
  <c r="H105" i="1"/>
  <c r="G105" i="1"/>
  <c r="J105" i="1"/>
  <c r="F105" i="1"/>
  <c r="E105" i="1"/>
  <c r="K104" i="1"/>
  <c r="I104" i="1"/>
  <c r="H104" i="1"/>
  <c r="G104" i="1"/>
  <c r="F104" i="1"/>
  <c r="E104" i="1"/>
  <c r="K101" i="1"/>
  <c r="K102" i="1"/>
  <c r="K103" i="1"/>
  <c r="I101" i="1"/>
  <c r="I102" i="1"/>
  <c r="I103" i="1"/>
  <c r="H101" i="1"/>
  <c r="H102" i="1"/>
  <c r="H103" i="1"/>
  <c r="G101" i="1"/>
  <c r="G102" i="1"/>
  <c r="G103" i="1"/>
  <c r="J101" i="1"/>
  <c r="J102" i="1"/>
  <c r="J103" i="1"/>
  <c r="F101" i="1"/>
  <c r="F102" i="1"/>
  <c r="F103" i="1"/>
  <c r="E101" i="1"/>
  <c r="E102" i="1"/>
  <c r="E103" i="1"/>
  <c r="K87" i="1" l="1"/>
  <c r="I87" i="1"/>
  <c r="H87" i="1"/>
  <c r="G87" i="1"/>
  <c r="J87" i="1"/>
  <c r="F87" i="1"/>
  <c r="E87" i="1"/>
  <c r="K85" i="1"/>
  <c r="I85" i="1"/>
  <c r="H85" i="1"/>
  <c r="G85" i="1"/>
  <c r="J85" i="1"/>
  <c r="F85" i="1"/>
  <c r="E85" i="1"/>
  <c r="K82" i="1"/>
  <c r="K83" i="1"/>
  <c r="K84" i="1"/>
  <c r="I82" i="1"/>
  <c r="I83" i="1"/>
  <c r="I84" i="1"/>
  <c r="H82" i="1"/>
  <c r="H83" i="1"/>
  <c r="H84" i="1"/>
  <c r="G82" i="1"/>
  <c r="G83" i="1"/>
  <c r="G84" i="1"/>
  <c r="J82" i="1"/>
  <c r="J83" i="1"/>
  <c r="J84" i="1"/>
  <c r="F82" i="1"/>
  <c r="F83" i="1"/>
  <c r="F84" i="1"/>
  <c r="E82" i="1"/>
  <c r="E83" i="1"/>
  <c r="E84" i="1"/>
  <c r="K67" i="1" l="1"/>
  <c r="I67" i="1"/>
  <c r="H67" i="1"/>
  <c r="G67" i="1"/>
  <c r="J67" i="1"/>
  <c r="F67" i="1"/>
  <c r="E67" i="1"/>
  <c r="K66" i="1"/>
  <c r="I66" i="1"/>
  <c r="H66" i="1"/>
  <c r="G66" i="1"/>
  <c r="J66" i="1"/>
  <c r="F66" i="1"/>
  <c r="E66" i="1"/>
  <c r="K68" i="1"/>
  <c r="I68" i="1"/>
  <c r="H68" i="1"/>
  <c r="G68" i="1"/>
  <c r="J68" i="1"/>
  <c r="F68" i="1"/>
  <c r="E68" i="1"/>
  <c r="K63" i="1"/>
  <c r="K65" i="1"/>
  <c r="I63" i="1"/>
  <c r="I65" i="1"/>
  <c r="H63" i="1"/>
  <c r="H65" i="1"/>
  <c r="G63" i="1"/>
  <c r="G65" i="1"/>
  <c r="J63" i="1"/>
  <c r="J65" i="1"/>
  <c r="F63" i="1"/>
  <c r="F65" i="1"/>
  <c r="E63" i="1"/>
  <c r="E65" i="1"/>
  <c r="K49" i="1" l="1"/>
  <c r="I49" i="1"/>
  <c r="H49" i="1"/>
  <c r="G49" i="1"/>
  <c r="J49" i="1"/>
  <c r="F49" i="1"/>
  <c r="E49" i="1"/>
  <c r="K47" i="1"/>
  <c r="I47" i="1"/>
  <c r="H47" i="1"/>
  <c r="G47" i="1"/>
  <c r="J47" i="1"/>
  <c r="F47" i="1"/>
  <c r="E47" i="1"/>
  <c r="K44" i="1"/>
  <c r="K45" i="1"/>
  <c r="K46" i="1"/>
  <c r="I44" i="1"/>
  <c r="I45" i="1"/>
  <c r="I46" i="1"/>
  <c r="H44" i="1"/>
  <c r="H45" i="1"/>
  <c r="H46" i="1"/>
  <c r="G44" i="1"/>
  <c r="G45" i="1"/>
  <c r="G46" i="1"/>
  <c r="J44" i="1"/>
  <c r="J45" i="1"/>
  <c r="J46" i="1"/>
  <c r="F44" i="1"/>
  <c r="F45" i="1"/>
  <c r="F46" i="1"/>
  <c r="E44" i="1"/>
  <c r="E45" i="1"/>
  <c r="E46" i="1"/>
  <c r="J12" i="1" l="1"/>
  <c r="I12" i="1"/>
  <c r="H12" i="1"/>
  <c r="G12" i="1"/>
  <c r="F12" i="1"/>
  <c r="E12" i="1"/>
  <c r="J31" i="1" l="1"/>
  <c r="I31" i="1"/>
  <c r="H31" i="1"/>
  <c r="G31" i="1"/>
  <c r="F31" i="1"/>
  <c r="K31" i="1"/>
  <c r="K30" i="1"/>
  <c r="I30" i="1"/>
  <c r="H30" i="1"/>
  <c r="G30" i="1"/>
  <c r="J30" i="1"/>
  <c r="F30" i="1"/>
  <c r="K28" i="1"/>
  <c r="I28" i="1"/>
  <c r="J28" i="1"/>
  <c r="H28" i="1"/>
  <c r="G28" i="1"/>
  <c r="F28" i="1"/>
  <c r="I25" i="1"/>
  <c r="I26" i="1"/>
  <c r="I27" i="1"/>
  <c r="H25" i="1"/>
  <c r="H26" i="1"/>
  <c r="H27" i="1"/>
  <c r="G25" i="1"/>
  <c r="G26" i="1"/>
  <c r="G27" i="1"/>
  <c r="J25" i="1"/>
  <c r="J26" i="1"/>
  <c r="J27" i="1"/>
  <c r="K25" i="1"/>
  <c r="K26" i="1"/>
  <c r="K27" i="1"/>
  <c r="F25" i="1"/>
  <c r="F26" i="1"/>
  <c r="F27" i="1"/>
  <c r="E30" i="1"/>
  <c r="E31" i="1"/>
  <c r="E28" i="1"/>
  <c r="J9" i="1"/>
  <c r="I9" i="1"/>
  <c r="H9" i="1"/>
  <c r="G9" i="1"/>
  <c r="F9" i="1"/>
  <c r="E9" i="1"/>
  <c r="E25" i="1"/>
  <c r="E26" i="1"/>
  <c r="E27" i="1"/>
  <c r="I11" i="1" l="1"/>
  <c r="H11" i="1"/>
  <c r="G11" i="1"/>
  <c r="J11" i="1"/>
  <c r="F11" i="1"/>
  <c r="E11" i="1"/>
  <c r="K6" i="1"/>
  <c r="K7" i="1"/>
  <c r="K8" i="1"/>
  <c r="K10" i="1"/>
  <c r="K9" i="1" s="1"/>
  <c r="K12" i="1" s="1"/>
  <c r="I6" i="1"/>
  <c r="I7" i="1"/>
  <c r="I8" i="1"/>
  <c r="H6" i="1"/>
  <c r="H7" i="1"/>
  <c r="H8" i="1"/>
  <c r="G6" i="1"/>
  <c r="G7" i="1"/>
  <c r="G8" i="1"/>
  <c r="J6" i="1"/>
  <c r="J7" i="1"/>
  <c r="J8" i="1"/>
  <c r="F6" i="1"/>
  <c r="F7" i="1"/>
  <c r="F8" i="1"/>
  <c r="E6" i="1"/>
  <c r="E7" i="1"/>
  <c r="E8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<sst xmlns="http://schemas.openxmlformats.org/spreadsheetml/2006/main" count="199" uniqueCount="44">
  <si>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</si>
  <si>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</si>
  <si>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</si>
  <si>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</si>
  <si>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</si>
  <si>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</si>
  <si>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</si>
  <si>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</si>
  <si>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</si>
  <si>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</si>
  <si>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</si>
  <si>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</si>
  <si>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</si>
  <si>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</si>
  <si>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</si>
  <si>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</si>
  <si>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</si>
  <si>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</si>
  <si>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</si>
  <si>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</si>
  <si>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</si>
  <si>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</si>
  <si>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</si>
  <si>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</si>
  <si>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</si>
  <si>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</si>
  <si>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</si>
  <si>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</si>
  <si>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</si>
  <si>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</si>
  <si>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</si>
  <si>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</si>
  <si>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</si>
  <si>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</si>
  <si>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</si>
  <si>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</si>
  <si>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</si>
  <si>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</si>
  <si>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</si>
  <si>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"Школа №55"</t>
  </si>
  <si>
    <t>директор</t>
  </si>
  <si>
    <t>Киркина Е.Г.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</si>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</sst>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1-s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14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4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5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6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7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08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11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12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7;&#1085;&#1090;&#1103;&#1073;&#1088;&#1100;/2023-09-1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2021 г</v>
          </cell>
          <cell r="D4" t="str">
            <v>Биточки рыбные из фарша минтая</v>
          </cell>
          <cell r="E4">
            <v>90</v>
          </cell>
          <cell r="G4">
            <v>98</v>
          </cell>
          <cell r="H4">
            <v>9.8000000000000007</v>
          </cell>
          <cell r="I4">
            <v>2.0099999999999998</v>
          </cell>
          <cell r="J4">
            <v>10.199999999999999</v>
          </cell>
        </row>
        <row r="5">
          <cell r="C5" t="str">
            <v>№312/2015 г</v>
          </cell>
          <cell r="D5" t="str">
            <v>Пюре картофельное</v>
          </cell>
          <cell r="E5">
            <v>155</v>
          </cell>
          <cell r="G5">
            <v>179</v>
          </cell>
          <cell r="H5">
            <v>3.32</v>
          </cell>
          <cell r="I5">
            <v>8.2799999999999994</v>
          </cell>
          <cell r="J5">
            <v>22.06</v>
          </cell>
        </row>
        <row r="6">
          <cell r="C6" t="str">
            <v>ТТК 2021 г</v>
          </cell>
          <cell r="D6" t="str">
            <v>Напиток из замороженной черной смородины</v>
          </cell>
          <cell r="E6">
            <v>180</v>
          </cell>
          <cell r="G6">
            <v>40</v>
          </cell>
          <cell r="H6">
            <v>0.09</v>
          </cell>
          <cell r="I6">
            <v>0.04</v>
          </cell>
          <cell r="J6">
            <v>9.64</v>
          </cell>
        </row>
        <row r="7">
          <cell r="D7" t="str">
            <v>Салат-бар (Помидоры свежие порциями, огурцы соленые, фасоль конс., сухарики, масло раст.)</v>
          </cell>
          <cell r="E7">
            <v>60</v>
          </cell>
          <cell r="G7">
            <v>91</v>
          </cell>
          <cell r="H7">
            <v>1.67</v>
          </cell>
          <cell r="I7">
            <v>6.11</v>
          </cell>
          <cell r="J7">
            <v>7.09</v>
          </cell>
        </row>
        <row r="8">
          <cell r="C8" t="str">
            <v>ТТК</v>
          </cell>
        </row>
        <row r="9">
          <cell r="D9" t="str">
            <v>Печенье сдобное Шоколадное</v>
          </cell>
          <cell r="E9">
            <v>15</v>
          </cell>
          <cell r="G9">
            <v>66</v>
          </cell>
          <cell r="H9">
            <v>1.21</v>
          </cell>
          <cell r="I9">
            <v>2.2999999999999998</v>
          </cell>
          <cell r="J9">
            <v>10.25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4">
          <cell r="C4" t="str">
            <v>№243/2015</v>
          </cell>
          <cell r="D4" t="str">
            <v>Сосиски отварные с соусом "Переменка"</v>
          </cell>
          <cell r="E4">
            <v>110</v>
          </cell>
          <cell r="G4">
            <v>126</v>
          </cell>
          <cell r="H4">
            <v>10.1</v>
          </cell>
          <cell r="I4">
            <v>4.8</v>
          </cell>
          <cell r="J4">
            <v>11.75</v>
          </cell>
        </row>
        <row r="5">
          <cell r="C5" t="str">
            <v>№202/2015</v>
          </cell>
          <cell r="D5" t="str">
            <v>Макаронные изделия отварные</v>
          </cell>
          <cell r="E5">
            <v>150</v>
          </cell>
          <cell r="G5">
            <v>210</v>
          </cell>
          <cell r="H5">
            <v>5.64</v>
          </cell>
          <cell r="I5">
            <v>4.46</v>
          </cell>
          <cell r="J5">
            <v>35.94</v>
          </cell>
        </row>
        <row r="6">
          <cell r="C6" t="str">
            <v>ТТК 2021 г</v>
          </cell>
          <cell r="D6" t="str">
            <v>Компот из замор. Вишни</v>
          </cell>
          <cell r="E6">
            <v>180</v>
          </cell>
          <cell r="G6">
            <v>43</v>
          </cell>
          <cell r="H6">
            <v>0.1</v>
          </cell>
          <cell r="I6">
            <v>0.03</v>
          </cell>
          <cell r="J6">
            <v>10.41</v>
          </cell>
        </row>
        <row r="7">
          <cell r="C7" t="str">
            <v>ТТК</v>
          </cell>
          <cell r="D7" t="str">
            <v>Хлебная корзина (хлеб пш., хлеб рж.-пш.)</v>
          </cell>
          <cell r="E7">
            <v>40</v>
          </cell>
          <cell r="G7">
            <v>91</v>
          </cell>
          <cell r="H7">
            <v>2.52</v>
          </cell>
          <cell r="I7">
            <v>0.36</v>
          </cell>
          <cell r="J7">
            <v>18.84</v>
          </cell>
        </row>
        <row r="8">
          <cell r="C8" t="str">
            <v>№ 532/2013г, Самара</v>
          </cell>
          <cell r="D8" t="str">
            <v>Салат-бар (Свекла отвар.тертая, морковь свежая порциями, сыр, сухарики, масло раст.</v>
          </cell>
          <cell r="E8">
            <v>60</v>
          </cell>
          <cell r="G8">
            <v>117</v>
          </cell>
          <cell r="H8">
            <v>1.56</v>
          </cell>
          <cell r="I8">
            <v>8.7200000000000006</v>
          </cell>
          <cell r="J8">
            <v>5.73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2020</v>
          </cell>
          <cell r="D4" t="str">
            <v>Ежики с мясом и рисом в соусе томатном</v>
          </cell>
          <cell r="E4">
            <v>100</v>
          </cell>
          <cell r="G4">
            <v>49</v>
          </cell>
          <cell r="H4">
            <v>4.5999999999999996</v>
          </cell>
          <cell r="I4">
            <v>4</v>
          </cell>
          <cell r="J4">
            <v>3.23</v>
          </cell>
        </row>
        <row r="5">
          <cell r="C5" t="str">
            <v>№202/2015 г</v>
          </cell>
          <cell r="D5" t="str">
            <v>Макаронные изделия отварные</v>
          </cell>
          <cell r="E5">
            <v>150</v>
          </cell>
          <cell r="G5">
            <v>207</v>
          </cell>
          <cell r="H5">
            <v>5.64</v>
          </cell>
          <cell r="I5">
            <v>4.46</v>
          </cell>
          <cell r="J5">
            <v>35.94</v>
          </cell>
        </row>
        <row r="6">
          <cell r="C6" t="str">
            <v>№348/2015</v>
          </cell>
          <cell r="D6" t="str">
            <v>Компот из плодов сушеных (урюк)</v>
          </cell>
          <cell r="E6">
            <v>180</v>
          </cell>
          <cell r="G6">
            <v>71</v>
          </cell>
          <cell r="H6">
            <v>0.72</v>
          </cell>
          <cell r="I6">
            <v>0.06</v>
          </cell>
          <cell r="J6">
            <v>16.61</v>
          </cell>
        </row>
        <row r="7">
          <cell r="C7" t="str">
            <v>ТТК 2023 г</v>
          </cell>
          <cell r="D7" t="str">
            <v>Салат-бар (Морковь свежая порциями, капуста белокач., сыр, сухари, масло раст.)</v>
          </cell>
          <cell r="E7">
            <v>60</v>
          </cell>
          <cell r="G7">
            <v>122</v>
          </cell>
          <cell r="H7">
            <v>3.91</v>
          </cell>
          <cell r="I7">
            <v>8.74</v>
          </cell>
          <cell r="J7">
            <v>6.6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C9" t="str">
            <v>АКТ 2021 г</v>
          </cell>
          <cell r="D9" t="str">
            <v>Печенье сдобное Вкусное</v>
          </cell>
          <cell r="E9">
            <v>30</v>
          </cell>
          <cell r="G9">
            <v>47</v>
          </cell>
          <cell r="H9">
            <v>2.1</v>
          </cell>
          <cell r="I9">
            <v>2.1</v>
          </cell>
          <cell r="J9">
            <v>5.0999999999999996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2022 г</v>
          </cell>
          <cell r="D4" t="str">
            <v>Котлеты "Аппетитные"</v>
          </cell>
          <cell r="E4">
            <v>90</v>
          </cell>
          <cell r="G4">
            <v>158</v>
          </cell>
          <cell r="H4">
            <v>11.2</v>
          </cell>
          <cell r="I4">
            <v>4.45</v>
          </cell>
          <cell r="J4">
            <v>18.5</v>
          </cell>
        </row>
        <row r="5">
          <cell r="C5" t="str">
            <v>№312/2015 г</v>
          </cell>
          <cell r="D5" t="str">
            <v>Пюре картофельное</v>
          </cell>
          <cell r="E5">
            <v>150</v>
          </cell>
          <cell r="G5">
            <v>169</v>
          </cell>
          <cell r="H5">
            <v>3.28</v>
          </cell>
          <cell r="I5">
            <v>7.28</v>
          </cell>
          <cell r="J5">
            <v>22</v>
          </cell>
        </row>
        <row r="6">
          <cell r="C6" t="str">
            <v>ТТК 2022 г</v>
          </cell>
          <cell r="D6" t="str">
            <v>Компот из замороженной компотной смеси</v>
          </cell>
          <cell r="E6">
            <v>180</v>
          </cell>
          <cell r="G6">
            <v>41</v>
          </cell>
          <cell r="H6">
            <v>0.12</v>
          </cell>
          <cell r="I6">
            <v>0.02</v>
          </cell>
          <cell r="J6">
            <v>10.029999999999999</v>
          </cell>
        </row>
        <row r="7">
          <cell r="C7" t="str">
            <v>ТТК 2023 г</v>
          </cell>
          <cell r="D7" t="str">
            <v>Салат-бар (Огурцы свежая порциями, помидоры, фасоль конс., сухарики, масло раст.)</v>
          </cell>
          <cell r="E7">
            <v>60</v>
          </cell>
          <cell r="G7">
            <v>90</v>
          </cell>
          <cell r="H7">
            <v>1.62</v>
          </cell>
          <cell r="I7">
            <v>6.1</v>
          </cell>
          <cell r="J7">
            <v>6.92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2021 г</v>
          </cell>
          <cell r="D4" t="str">
            <v>Плов с куриными грудками</v>
          </cell>
          <cell r="E4">
            <v>200</v>
          </cell>
          <cell r="G4">
            <v>278</v>
          </cell>
          <cell r="H4">
            <v>14.01</v>
          </cell>
          <cell r="I4">
            <v>12.3</v>
          </cell>
          <cell r="J4">
            <v>30.2</v>
          </cell>
        </row>
        <row r="6">
          <cell r="C6" t="str">
            <v>ТТК</v>
          </cell>
          <cell r="D6" t="str">
            <v>Компот из плодов  сушеных (урюк)</v>
          </cell>
          <cell r="E6">
            <v>180</v>
          </cell>
          <cell r="G6">
            <v>71</v>
          </cell>
          <cell r="H6">
            <v>0.72</v>
          </cell>
          <cell r="I6">
            <v>0.06</v>
          </cell>
          <cell r="J6">
            <v>16.61</v>
          </cell>
        </row>
        <row r="7">
          <cell r="C7" t="str">
            <v>№ 532/2013г, Самара</v>
          </cell>
          <cell r="D7" t="str">
            <v>Салат-бар (Помидоры свежая порциями, капуста белокач., зел. горошек конс., сухарики, масло раст.)</v>
          </cell>
          <cell r="E7">
            <v>60</v>
          </cell>
          <cell r="G7">
            <v>89</v>
          </cell>
          <cell r="H7">
            <v>1.55</v>
          </cell>
          <cell r="I7">
            <v>6.12</v>
          </cell>
          <cell r="J7">
            <v>6.63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C9" t="str">
            <v>№ 338/2015</v>
          </cell>
          <cell r="D9" t="str">
            <v>Плодые свежие (яблоко)</v>
          </cell>
          <cell r="E9">
            <v>120</v>
          </cell>
          <cell r="G9">
            <v>56</v>
          </cell>
          <cell r="H9">
            <v>0.48</v>
          </cell>
          <cell r="I9">
            <v>0.48</v>
          </cell>
          <cell r="J9">
            <v>11.76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№ 2023 г </v>
          </cell>
          <cell r="D4" t="str">
            <v>Котлеты Домашние</v>
          </cell>
          <cell r="E4">
            <v>90</v>
          </cell>
          <cell r="G4">
            <v>97</v>
          </cell>
          <cell r="H4">
            <v>7.1</v>
          </cell>
          <cell r="I4">
            <v>5.0999999999999996</v>
          </cell>
          <cell r="J4">
            <v>10.9</v>
          </cell>
        </row>
        <row r="5">
          <cell r="C5" t="str">
            <v>№302/2004</v>
          </cell>
          <cell r="D5" t="str">
            <v xml:space="preserve">Каша гречневая рассыпчатая </v>
          </cell>
          <cell r="E5">
            <v>150</v>
          </cell>
          <cell r="G5">
            <v>242</v>
          </cell>
          <cell r="H5">
            <v>6.62</v>
          </cell>
          <cell r="I5">
            <v>5.39</v>
          </cell>
          <cell r="J5">
            <v>41.87</v>
          </cell>
        </row>
        <row r="6">
          <cell r="C6" t="str">
            <v>ТТК 2022 г</v>
          </cell>
          <cell r="D6" t="str">
            <v>Напиток из замороженной черной смородины</v>
          </cell>
          <cell r="E6">
            <v>180</v>
          </cell>
          <cell r="G6">
            <v>40</v>
          </cell>
          <cell r="H6">
            <v>0.09</v>
          </cell>
          <cell r="I6">
            <v>0.04</v>
          </cell>
          <cell r="J6">
            <v>9.64</v>
          </cell>
        </row>
        <row r="7">
          <cell r="C7" t="str">
            <v>№ 532/2013г, Самара</v>
          </cell>
          <cell r="D7" t="str">
            <v>Салат-бар (Свекла отвар.тертая, морковь свежая порциями, сыр, сухарики, масло раст.</v>
          </cell>
          <cell r="E7">
            <v>60</v>
          </cell>
          <cell r="G7">
            <v>117</v>
          </cell>
          <cell r="H7">
            <v>1.56</v>
          </cell>
          <cell r="I7">
            <v>8.7200000000000006</v>
          </cell>
          <cell r="J7">
            <v>5.73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2021 г</v>
          </cell>
          <cell r="D4" t="str">
            <v>Биточки рыбные из фарша минтая</v>
          </cell>
          <cell r="E4">
            <v>90</v>
          </cell>
          <cell r="G4">
            <v>98</v>
          </cell>
          <cell r="H4">
            <v>9.8000000000000007</v>
          </cell>
          <cell r="I4">
            <v>2.0099999999999998</v>
          </cell>
          <cell r="J4">
            <v>10.199999999999999</v>
          </cell>
        </row>
        <row r="5">
          <cell r="C5" t="str">
            <v>№312/2015 г</v>
          </cell>
          <cell r="D5" t="str">
            <v>Пюре картофельное</v>
          </cell>
          <cell r="E5">
            <v>150</v>
          </cell>
          <cell r="G5">
            <v>169</v>
          </cell>
          <cell r="H5">
            <v>3.28</v>
          </cell>
          <cell r="I5">
            <v>7.28</v>
          </cell>
          <cell r="J5">
            <v>22</v>
          </cell>
        </row>
        <row r="6">
          <cell r="C6" t="str">
            <v>ТТК 2021 г</v>
          </cell>
          <cell r="D6" t="str">
            <v>Компот из плодов сушеных (урюк)</v>
          </cell>
          <cell r="E6">
            <v>180</v>
          </cell>
          <cell r="G6">
            <v>71</v>
          </cell>
          <cell r="H6">
            <v>0.72</v>
          </cell>
          <cell r="I6">
            <v>0.06</v>
          </cell>
          <cell r="J6">
            <v>16.61</v>
          </cell>
        </row>
        <row r="7">
          <cell r="C7" t="str">
            <v>№ 532/2013г, Самара</v>
          </cell>
          <cell r="D7" t="str">
            <v>Салат-бар (Помидоры свежие порциями, огурцы соленые, фасоль конс., сухарики, масло раст.)</v>
          </cell>
          <cell r="E7">
            <v>60</v>
          </cell>
          <cell r="G7">
            <v>91</v>
          </cell>
          <cell r="H7">
            <v>1.67</v>
          </cell>
          <cell r="I7">
            <v>6.11</v>
          </cell>
          <cell r="J7">
            <v>7.09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H8">
            <v>2.52</v>
          </cell>
          <cell r="I8">
            <v>0.36</v>
          </cell>
          <cell r="J8">
            <v>18.84</v>
          </cell>
        </row>
        <row r="9">
          <cell r="C9" t="str">
            <v>№532/2013 г</v>
          </cell>
          <cell r="D9" t="str">
            <v>Десерт фруктовый (яблоки)</v>
          </cell>
          <cell r="E9">
            <v>80</v>
          </cell>
          <cell r="G9">
            <v>38</v>
          </cell>
          <cell r="H9">
            <v>0.32</v>
          </cell>
          <cell r="I9">
            <v>0.32</v>
          </cell>
          <cell r="J9">
            <v>7.84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июль 2023 г</v>
          </cell>
          <cell r="D4" t="str">
            <v>Котлеты "Столичные"</v>
          </cell>
          <cell r="E4">
            <v>90</v>
          </cell>
          <cell r="G4">
            <v>82.5</v>
          </cell>
          <cell r="H4">
            <v>8.1</v>
          </cell>
          <cell r="I4">
            <v>4.05</v>
          </cell>
          <cell r="J4">
            <v>3.4</v>
          </cell>
        </row>
        <row r="5">
          <cell r="C5" t="str">
            <v>№ 302/2015, Дели</v>
          </cell>
          <cell r="D5" t="str">
            <v>Каша гречневая рассыпчатая</v>
          </cell>
          <cell r="E5">
            <v>155</v>
          </cell>
          <cell r="G5">
            <v>276</v>
          </cell>
          <cell r="H5">
            <v>6.66</v>
          </cell>
          <cell r="I5">
            <v>9.02</v>
          </cell>
          <cell r="J5">
            <v>41.91</v>
          </cell>
        </row>
        <row r="6">
          <cell r="C6" t="str">
            <v>ТТК</v>
          </cell>
          <cell r="D6" t="str">
            <v>Напиток из замороженной черной смородины</v>
          </cell>
          <cell r="E6">
            <v>180</v>
          </cell>
          <cell r="G6">
            <v>40</v>
          </cell>
          <cell r="H6">
            <v>0.09</v>
          </cell>
          <cell r="I6">
            <v>0.04</v>
          </cell>
          <cell r="J6">
            <v>9.64</v>
          </cell>
        </row>
        <row r="7">
          <cell r="C7" t="str">
            <v>ТТК 2023 г</v>
          </cell>
          <cell r="D7" t="str">
            <v>Салат-бар (Морковь свежая порциями, капуста белокач., кукуруза конс., сухарики, масло раст.)</v>
          </cell>
          <cell r="E7">
            <v>60</v>
          </cell>
          <cell r="G7">
            <v>94</v>
          </cell>
          <cell r="H7">
            <v>1.56</v>
          </cell>
          <cell r="I7">
            <v>6.16</v>
          </cell>
          <cell r="J7">
            <v>7.78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от 19.07.2023 г</v>
          </cell>
          <cell r="D4" t="str">
            <v>Тефтели из говядины в соусе томатном</v>
          </cell>
          <cell r="E4">
            <v>90</v>
          </cell>
          <cell r="G4">
            <v>103</v>
          </cell>
          <cell r="H4">
            <v>8.6</v>
          </cell>
          <cell r="I4">
            <v>2.8</v>
          </cell>
          <cell r="J4">
            <v>10.9</v>
          </cell>
        </row>
        <row r="5">
          <cell r="C5" t="str">
            <v>ТТК</v>
          </cell>
          <cell r="D5" t="str">
            <v>Картофель запечённый</v>
          </cell>
          <cell r="E5">
            <v>160</v>
          </cell>
          <cell r="G5">
            <v>239</v>
          </cell>
          <cell r="H5">
            <v>4.6399999999999997</v>
          </cell>
          <cell r="I5">
            <v>7.71</v>
          </cell>
          <cell r="J5">
            <v>37.799999999999997</v>
          </cell>
        </row>
        <row r="6">
          <cell r="C6" t="str">
            <v>ТТК 2021 г</v>
          </cell>
          <cell r="D6" t="str">
            <v>Напиток из шиповника</v>
          </cell>
          <cell r="E6">
            <v>180</v>
          </cell>
          <cell r="G6">
            <v>37</v>
          </cell>
          <cell r="H6">
            <v>0.01</v>
          </cell>
          <cell r="J6">
            <v>9.16</v>
          </cell>
        </row>
        <row r="7">
          <cell r="C7" t="str">
            <v>№ 532/2013г, Самара</v>
          </cell>
          <cell r="D7" t="str">
            <v>Салат-бар (Огурцы свежая порциями, помидоры, фасоль конс., сухарики, масло раст.)</v>
          </cell>
          <cell r="E7">
            <v>60</v>
          </cell>
          <cell r="G7">
            <v>90</v>
          </cell>
          <cell r="H7">
            <v>1.62</v>
          </cell>
          <cell r="I7">
            <v>6.1</v>
          </cell>
          <cell r="J7">
            <v>6.92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ТТК 2022 г</v>
          </cell>
          <cell r="D4" t="str">
            <v>Гуляш из филе грудок индейки</v>
          </cell>
          <cell r="E4">
            <v>90</v>
          </cell>
          <cell r="G4">
            <v>152</v>
          </cell>
          <cell r="H4">
            <v>11.9</v>
          </cell>
          <cell r="I4">
            <v>8.1999999999999993</v>
          </cell>
          <cell r="J4">
            <v>11.85</v>
          </cell>
        </row>
        <row r="5">
          <cell r="C5" t="str">
            <v>ТТК 2021 г</v>
          </cell>
          <cell r="D5" t="str">
            <v>Каша рисовая вязкая</v>
          </cell>
          <cell r="E5">
            <v>150</v>
          </cell>
          <cell r="G5">
            <v>142</v>
          </cell>
          <cell r="H5">
            <v>2.2999999999999998</v>
          </cell>
          <cell r="I5">
            <v>4.13</v>
          </cell>
          <cell r="J5">
            <v>23.94</v>
          </cell>
        </row>
        <row r="6">
          <cell r="C6" t="str">
            <v>ТТК</v>
          </cell>
          <cell r="D6" t="str">
            <v>Компот из плодов или ягод сушеных</v>
          </cell>
          <cell r="E6">
            <v>180</v>
          </cell>
          <cell r="G6">
            <v>71</v>
          </cell>
          <cell r="H6">
            <v>0.72</v>
          </cell>
          <cell r="I6">
            <v>0.06</v>
          </cell>
          <cell r="J6">
            <v>16.61</v>
          </cell>
        </row>
        <row r="7">
          <cell r="C7" t="str">
            <v>№ 532/2013г, Самара</v>
          </cell>
          <cell r="D7" t="str">
            <v>Салат-бар (Помидоры свежая порциями, капуста белокач., зел. горошек конс., сухарики, масло раст.)</v>
          </cell>
          <cell r="E7">
            <v>60</v>
          </cell>
          <cell r="G7">
            <v>89</v>
          </cell>
          <cell r="H7">
            <v>1.55</v>
          </cell>
          <cell r="I7">
            <v>6.12</v>
          </cell>
          <cell r="J7">
            <v>6.63</v>
          </cell>
        </row>
        <row r="8"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C9" t="str">
            <v>№ 532/2013г, Самара</v>
          </cell>
          <cell r="D9" t="str">
            <v>Десерт фруктовый</v>
          </cell>
          <cell r="E9">
            <v>90</v>
          </cell>
          <cell r="G9">
            <v>42</v>
          </cell>
          <cell r="H9">
            <v>0.36</v>
          </cell>
          <cell r="I9">
            <v>0.36</v>
          </cell>
          <cell r="J9">
            <v>8.82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K182" sqref="K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tr">
        <f>'[1]1'!D4</f>
        <v>Биточки рыбные из фарша минтая</v>
      </c>
      <c r="F6" s="40">
        <f>'[1]1'!E4</f>
        <v>90</v>
      </c>
      <c r="G6" s="40">
        <f>'[1]1'!H4</f>
        <v>9.8000000000000007</v>
      </c>
      <c r="H6" s="40">
        <f>'[1]1'!I4</f>
        <v>2.0099999999999998</v>
      </c>
      <c r="I6" s="40">
        <f>'[1]1'!J4</f>
        <v>10.199999999999999</v>
      </c>
      <c r="J6" s="40">
        <f>'[1]1'!G4</f>
        <v>98</v>
      </c>
      <c r="K6" s="41" t="str">
        <f>'[1]1'!C4</f>
        <v>ТТК 2021 г</v>
      </c>
      <c r="L6" s="40"/>
    </row>
    <row r="7" spans="1:12" ht="25.5" x14ac:dyDescent="0.25">
      <c r="A7" s="23"/>
      <c r="B7" s="15"/>
      <c r="C7" s="11"/>
      <c r="D7" s="6"/>
      <c r="E7" s="42" t="str">
        <f>'[1]1'!D5</f>
        <v>Пюре картофельное</v>
      </c>
      <c r="F7" s="43">
        <f>'[1]1'!E5</f>
        <v>155</v>
      </c>
      <c r="G7" s="43">
        <f>'[1]1'!H5</f>
        <v>3.32</v>
      </c>
      <c r="H7" s="43">
        <f>'[1]1'!I5</f>
        <v>8.2799999999999994</v>
      </c>
      <c r="I7" s="43">
        <f>'[1]1'!J5</f>
        <v>22.06</v>
      </c>
      <c r="J7" s="43">
        <f>'[1]1'!G5</f>
        <v>179</v>
      </c>
      <c r="K7" s="44" t="str">
        <f>'[1]1'!C5</f>
        <v>№312/2015 г</v>
      </c>
      <c r="L7" s="43"/>
    </row>
    <row r="8" spans="1:12" ht="15" x14ac:dyDescent="0.25">
      <c r="A8" s="23"/>
      <c r="B8" s="15"/>
      <c r="C8" s="11"/>
      <c r="D8" s="7" t="s">
        <v>22</v>
      </c>
      <c r="E8" s="42" t="str">
        <f>'[1]1'!D6</f>
        <v>Напиток из замороженной черной смородины</v>
      </c>
      <c r="F8" s="43">
        <f>'[1]1'!E6</f>
        <v>180</v>
      </c>
      <c r="G8" s="43">
        <f>'[1]1'!H6</f>
        <v>0.09</v>
      </c>
      <c r="H8" s="43">
        <f>'[1]1'!I6</f>
        <v>0.04</v>
      </c>
      <c r="I8" s="43">
        <f>'[1]1'!J6</f>
        <v>9.64</v>
      </c>
      <c r="J8" s="43">
        <f>'[1]1'!G6</f>
        <v>40</v>
      </c>
      <c r="K8" s="44" t="str">
        <f>'[1]1'!C6</f>
        <v>ТТК 2021 г</v>
      </c>
      <c r="L8" s="43"/>
    </row>
    <row r="9" spans="1:12" ht="15" x14ac:dyDescent="0.25">
      <c r="A9" s="23"/>
      <c r="B9" s="15"/>
      <c r="C9" s="11"/>
      <c r="D9" s="7" t="s">
        <v>23</v>
      </c>
      <c r="E9" s="42" t="str">
        <f>'[2]1'!$D$8</f>
        <v>Хлебная корзина (хлеб пш., хлеб рж.-пш.)</v>
      </c>
      <c r="F9" s="43">
        <f>'[2]1'!$E$8</f>
        <v>40</v>
      </c>
      <c r="G9" s="43">
        <f>'[2]1'!$H$8</f>
        <v>2.52</v>
      </c>
      <c r="H9" s="43">
        <f>'[2]1'!$I$8</f>
        <v>0.36</v>
      </c>
      <c r="I9" s="43">
        <f>'[2]1'!$J$8</f>
        <v>18.84</v>
      </c>
      <c r="J9" s="51">
        <f>'[2]1'!$G$8</f>
        <v>91</v>
      </c>
      <c r="K9" s="44" t="str">
        <f t="shared" ref="K9" si="0">K10</f>
        <v>ТТК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 t="str">
        <f>'[1]1'!C8</f>
        <v>ТТК</v>
      </c>
      <c r="L10" s="43"/>
    </row>
    <row r="11" spans="1:12" ht="15" x14ac:dyDescent="0.25">
      <c r="A11" s="23"/>
      <c r="B11" s="15"/>
      <c r="C11" s="11"/>
      <c r="D11" s="6" t="s">
        <v>42</v>
      </c>
      <c r="E11" s="42" t="str">
        <f>'[1]1'!$D$9</f>
        <v>Печенье сдобное Шоколадное</v>
      </c>
      <c r="F11" s="43">
        <f>'[1]1'!$E$9</f>
        <v>15</v>
      </c>
      <c r="G11" s="43">
        <f>'[1]1'!$H$9</f>
        <v>1.21</v>
      </c>
      <c r="H11" s="43">
        <f>'[1]1'!$I$9</f>
        <v>2.2999999999999998</v>
      </c>
      <c r="I11" s="43">
        <f>'[1]1'!$J$9</f>
        <v>10.25</v>
      </c>
      <c r="J11" s="51">
        <f>'[1]1'!$G$9</f>
        <v>66</v>
      </c>
      <c r="K11" s="44"/>
      <c r="L11" s="43"/>
    </row>
    <row r="12" spans="1:12" ht="25.5" x14ac:dyDescent="0.25">
      <c r="A12" s="23"/>
      <c r="B12" s="15"/>
      <c r="C12" s="11"/>
      <c r="D12" s="6" t="s">
        <v>26</v>
      </c>
      <c r="E12" s="42" t="str">
        <f>'[1]1'!$D$7</f>
        <v>Салат-бар (Помидоры свежие порциями, огурцы соленые, фасоль конс., сухарики, масло раст.)</v>
      </c>
      <c r="F12" s="43">
        <f>'[1]1'!$E$7</f>
        <v>60</v>
      </c>
      <c r="G12" s="43">
        <f>'[1]1'!$H$7</f>
        <v>1.67</v>
      </c>
      <c r="H12" s="43">
        <f>'[1]1'!$I$7</f>
        <v>6.11</v>
      </c>
      <c r="I12" s="43">
        <f>'[1]1'!$J$7</f>
        <v>7.09</v>
      </c>
      <c r="J12" s="43">
        <f>'[1]1'!$G$7</f>
        <v>91</v>
      </c>
      <c r="K12" s="44" t="str">
        <f t="shared" ref="K12" si="1">K9</f>
        <v>ТТК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2">SUM(G6:G12)</f>
        <v>18.61</v>
      </c>
      <c r="H13" s="19">
        <f t="shared" si="2"/>
        <v>19.099999999999998</v>
      </c>
      <c r="I13" s="19">
        <f t="shared" si="2"/>
        <v>78.08</v>
      </c>
      <c r="J13" s="19">
        <f t="shared" si="2"/>
        <v>565</v>
      </c>
      <c r="K13" s="25"/>
      <c r="L13" s="19">
        <f t="shared" ref="L13" si="3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4">SUM(G14:G22)</f>
        <v>0</v>
      </c>
      <c r="H23" s="19">
        <f t="shared" si="4"/>
        <v>0</v>
      </c>
      <c r="I23" s="19">
        <f t="shared" si="4"/>
        <v>0</v>
      </c>
      <c r="J23" s="19">
        <f t="shared" si="4"/>
        <v>0</v>
      </c>
      <c r="K23" s="25"/>
      <c r="L23" s="19">
        <f t="shared" ref="L23" si="5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540</v>
      </c>
      <c r="G24" s="32">
        <f t="shared" ref="G24:J24" si="6">G13+G23</f>
        <v>18.61</v>
      </c>
      <c r="H24" s="32">
        <f t="shared" si="6"/>
        <v>19.099999999999998</v>
      </c>
      <c r="I24" s="32">
        <f t="shared" si="6"/>
        <v>78.08</v>
      </c>
      <c r="J24" s="32">
        <f t="shared" si="6"/>
        <v>565</v>
      </c>
      <c r="K24" s="32"/>
      <c r="L24" s="32">
        <f t="shared" ref="L24" si="7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tr">
        <f>'[2]1'!D4</f>
        <v>Ежики с мясом и рисом в соусе томатном</v>
      </c>
      <c r="F25" s="40">
        <f>'[2]1'!E4</f>
        <v>100</v>
      </c>
      <c r="G25" s="53">
        <f>'[2]1'!H4</f>
        <v>4.5999999999999996</v>
      </c>
      <c r="H25" s="53">
        <f>'[2]1'!I4</f>
        <v>4</v>
      </c>
      <c r="I25" s="53">
        <f>'[2]1'!J4</f>
        <v>3.23</v>
      </c>
      <c r="J25" s="52">
        <f>'[2]1'!G4</f>
        <v>49</v>
      </c>
      <c r="K25" s="41" t="str">
        <f>'[2]1'!C4</f>
        <v>ТТК 2020</v>
      </c>
      <c r="L25" s="40"/>
    </row>
    <row r="26" spans="1:12" ht="25.5" x14ac:dyDescent="0.25">
      <c r="A26" s="14"/>
      <c r="B26" s="15"/>
      <c r="C26" s="11"/>
      <c r="D26" s="6"/>
      <c r="E26" s="42" t="str">
        <f>'[2]1'!D5</f>
        <v>Макаронные изделия отварные</v>
      </c>
      <c r="F26" s="43">
        <f>'[2]1'!E5</f>
        <v>150</v>
      </c>
      <c r="G26" s="54">
        <f>'[2]1'!H5</f>
        <v>5.64</v>
      </c>
      <c r="H26" s="54">
        <f>'[2]1'!I5</f>
        <v>4.46</v>
      </c>
      <c r="I26" s="54">
        <f>'[2]1'!J5</f>
        <v>35.94</v>
      </c>
      <c r="J26" s="51">
        <f>'[2]1'!G5</f>
        <v>207</v>
      </c>
      <c r="K26" s="44" t="str">
        <f>'[2]1'!C5</f>
        <v>№202/2015 г</v>
      </c>
      <c r="L26" s="43"/>
    </row>
    <row r="27" spans="1:12" ht="25.5" x14ac:dyDescent="0.25">
      <c r="A27" s="14"/>
      <c r="B27" s="15"/>
      <c r="C27" s="11"/>
      <c r="D27" s="7" t="s">
        <v>22</v>
      </c>
      <c r="E27" s="42" t="str">
        <f>'[2]1'!D6</f>
        <v>Компот из плодов сушеных (урюк)</v>
      </c>
      <c r="F27" s="43">
        <f>'[2]1'!E6</f>
        <v>180</v>
      </c>
      <c r="G27" s="54">
        <f>'[2]1'!H6</f>
        <v>0.72</v>
      </c>
      <c r="H27" s="54">
        <f>'[2]1'!I6</f>
        <v>0.06</v>
      </c>
      <c r="I27" s="54">
        <f>'[2]1'!J6</f>
        <v>16.61</v>
      </c>
      <c r="J27" s="51">
        <f>'[2]1'!G6</f>
        <v>71</v>
      </c>
      <c r="K27" s="44" t="str">
        <f>'[2]1'!C6</f>
        <v>№348/2015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tr">
        <f>'[2]1'!$D$8</f>
        <v>Хлебная корзина (хлеб пш., хлеб рж.-пш.)</v>
      </c>
      <c r="F28" s="43">
        <f>'[2]1'!$E$8</f>
        <v>40</v>
      </c>
      <c r="G28" s="43">
        <f>'[2]1'!$H$8</f>
        <v>2.52</v>
      </c>
      <c r="H28" s="43">
        <f>'[2]1'!$I$8</f>
        <v>0.36</v>
      </c>
      <c r="I28" s="43">
        <f>'[2]1'!$J$8</f>
        <v>18.84</v>
      </c>
      <c r="J28" s="51">
        <f>'[2]1'!$G$8</f>
        <v>91</v>
      </c>
      <c r="K28" s="44" t="str">
        <f>'[2]1'!$C$8</f>
        <v>ТТК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25.5" x14ac:dyDescent="0.25">
      <c r="A30" s="14"/>
      <c r="B30" s="15"/>
      <c r="C30" s="11"/>
      <c r="D30" s="6" t="s">
        <v>26</v>
      </c>
      <c r="E30" s="42" t="str">
        <f>'[2]1'!$D$7</f>
        <v>Салат-бар (Морковь свежая порциями, капуста белокач., сыр, сухари, масло раст.)</v>
      </c>
      <c r="F30" s="43">
        <f>'[2]1'!$E$7</f>
        <v>60</v>
      </c>
      <c r="G30" s="43">
        <f>'[2]1'!$H$7</f>
        <v>3.91</v>
      </c>
      <c r="H30" s="43">
        <f>'[2]1'!$I$7</f>
        <v>8.74</v>
      </c>
      <c r="I30" s="43">
        <f>'[2]1'!$J$7</f>
        <v>6.6</v>
      </c>
      <c r="J30" s="43">
        <f>'[2]1'!$G$7</f>
        <v>122</v>
      </c>
      <c r="K30" s="44" t="str">
        <f>'[2]1'!$C$7</f>
        <v>ТТК 2023 г</v>
      </c>
      <c r="L30" s="43"/>
    </row>
    <row r="31" spans="1:12" ht="25.5" x14ac:dyDescent="0.25">
      <c r="A31" s="14"/>
      <c r="B31" s="15"/>
      <c r="C31" s="11"/>
      <c r="D31" s="6" t="s">
        <v>43</v>
      </c>
      <c r="E31" s="42" t="str">
        <f>'[2]1'!$D$9</f>
        <v>Печенье сдобное Вкусное</v>
      </c>
      <c r="F31" s="43">
        <f>'[2]1'!$E$9</f>
        <v>30</v>
      </c>
      <c r="G31" s="43">
        <f>'[2]1'!$H$9</f>
        <v>2.1</v>
      </c>
      <c r="H31" s="43">
        <f>'[2]1'!$I$9</f>
        <v>2.1</v>
      </c>
      <c r="I31" s="43">
        <f>'[2]1'!$J$9</f>
        <v>5.0999999999999996</v>
      </c>
      <c r="J31" s="51">
        <f>'[2]1'!$G$9</f>
        <v>47</v>
      </c>
      <c r="K31" s="44" t="str">
        <f>'[2]1'!$C$9</f>
        <v>АКТ 2021 г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8">SUM(G25:G31)</f>
        <v>19.490000000000002</v>
      </c>
      <c r="H32" s="19">
        <f t="shared" ref="H32" si="9">SUM(H25:H31)</f>
        <v>19.720000000000002</v>
      </c>
      <c r="I32" s="19">
        <f t="shared" ref="I32" si="10">SUM(I25:I31)</f>
        <v>86.319999999999979</v>
      </c>
      <c r="J32" s="19">
        <f t="shared" ref="J32:L32" si="11">SUM(J25:J31)</f>
        <v>587</v>
      </c>
      <c r="K32" s="25"/>
      <c r="L32" s="19">
        <f t="shared" si="11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2">SUM(G33:G41)</f>
        <v>0</v>
      </c>
      <c r="H42" s="19">
        <f t="shared" ref="H42" si="13">SUM(H33:H41)</f>
        <v>0</v>
      </c>
      <c r="I42" s="19">
        <f t="shared" ref="I42" si="14">SUM(I33:I41)</f>
        <v>0</v>
      </c>
      <c r="J42" s="19">
        <f t="shared" ref="J42:L42" si="15">SUM(J33:J41)</f>
        <v>0</v>
      </c>
      <c r="K42" s="25"/>
      <c r="L42" s="19">
        <f t="shared" si="15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560</v>
      </c>
      <c r="G43" s="32">
        <f t="shared" ref="G43" si="16">G32+G42</f>
        <v>19.490000000000002</v>
      </c>
      <c r="H43" s="32">
        <f t="shared" ref="H43" si="17">H32+H42</f>
        <v>19.720000000000002</v>
      </c>
      <c r="I43" s="32">
        <f t="shared" ref="I43" si="18">I32+I42</f>
        <v>86.319999999999979</v>
      </c>
      <c r="J43" s="32">
        <f t="shared" ref="J43:L43" si="19">J32+J42</f>
        <v>587</v>
      </c>
      <c r="K43" s="32"/>
      <c r="L43" s="32">
        <f t="shared" si="19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tr">
        <f>'[3]1'!D4</f>
        <v>Котлеты "Аппетитные"</v>
      </c>
      <c r="F44" s="40">
        <f>'[3]1'!E4</f>
        <v>90</v>
      </c>
      <c r="G44" s="53">
        <f>'[3]1'!H4</f>
        <v>11.2</v>
      </c>
      <c r="H44" s="53">
        <f>'[3]1'!I4</f>
        <v>4.45</v>
      </c>
      <c r="I44" s="53">
        <f>'[3]1'!J4</f>
        <v>18.5</v>
      </c>
      <c r="J44" s="53">
        <f>'[3]1'!G4</f>
        <v>158</v>
      </c>
      <c r="K44" s="41" t="str">
        <f>'[3]1'!C4</f>
        <v>ТТК 2022 г</v>
      </c>
      <c r="L44" s="40"/>
    </row>
    <row r="45" spans="1:12" ht="25.5" x14ac:dyDescent="0.25">
      <c r="A45" s="23"/>
      <c r="B45" s="15"/>
      <c r="C45" s="11"/>
      <c r="D45" s="6"/>
      <c r="E45" s="42" t="str">
        <f>'[3]1'!D5</f>
        <v>Пюре картофельное</v>
      </c>
      <c r="F45" s="43">
        <f>'[3]1'!E5</f>
        <v>150</v>
      </c>
      <c r="G45" s="54">
        <f>'[3]1'!H5</f>
        <v>3.28</v>
      </c>
      <c r="H45" s="54">
        <f>'[3]1'!I5</f>
        <v>7.28</v>
      </c>
      <c r="I45" s="54">
        <f>'[3]1'!J5</f>
        <v>22</v>
      </c>
      <c r="J45" s="54">
        <f>'[3]1'!G5</f>
        <v>169</v>
      </c>
      <c r="K45" s="44" t="str">
        <f>'[3]1'!C5</f>
        <v>№312/2015 г</v>
      </c>
      <c r="L45" s="43"/>
    </row>
    <row r="46" spans="1:12" ht="15" x14ac:dyDescent="0.25">
      <c r="A46" s="23"/>
      <c r="B46" s="15"/>
      <c r="C46" s="11"/>
      <c r="D46" s="7" t="s">
        <v>22</v>
      </c>
      <c r="E46" s="42" t="str">
        <f>'[3]1'!D6</f>
        <v>Компот из замороженной компотной смеси</v>
      </c>
      <c r="F46" s="43">
        <f>'[3]1'!E6</f>
        <v>180</v>
      </c>
      <c r="G46" s="54">
        <f>'[3]1'!H6</f>
        <v>0.12</v>
      </c>
      <c r="H46" s="54">
        <f>'[3]1'!I6</f>
        <v>0.02</v>
      </c>
      <c r="I46" s="54">
        <f>'[3]1'!J6</f>
        <v>10.029999999999999</v>
      </c>
      <c r="J46" s="54">
        <f>'[3]1'!G6</f>
        <v>41</v>
      </c>
      <c r="K46" s="44" t="str">
        <f>'[3]1'!C6</f>
        <v>ТТК 2022 г</v>
      </c>
      <c r="L46" s="43"/>
    </row>
    <row r="47" spans="1:12" ht="15" x14ac:dyDescent="0.25">
      <c r="A47" s="23"/>
      <c r="B47" s="15"/>
      <c r="C47" s="11"/>
      <c r="D47" s="7" t="s">
        <v>23</v>
      </c>
      <c r="E47" s="42" t="str">
        <f>'[3]1'!$D$8</f>
        <v>Хлебная корзина (хлеб пш., хлеб рж.-пш.)</v>
      </c>
      <c r="F47" s="43">
        <f>'[3]1'!$E$8</f>
        <v>40</v>
      </c>
      <c r="G47" s="43">
        <f>'[3]1'!$H$8</f>
        <v>2.52</v>
      </c>
      <c r="H47" s="43">
        <f>'[3]1'!$I$8</f>
        <v>0.36</v>
      </c>
      <c r="I47" s="43">
        <f>'[3]1'!$J$8</f>
        <v>18.84</v>
      </c>
      <c r="J47" s="51">
        <f>'[3]1'!$G$8</f>
        <v>91</v>
      </c>
      <c r="K47" s="44" t="str">
        <f>'[3]1'!$C$8</f>
        <v>ТТК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 t="s">
        <v>26</v>
      </c>
      <c r="E49" s="42" t="str">
        <f>'[3]1'!$D$7</f>
        <v>Салат-бар (Огурцы свежая порциями, помидоры, фасоль конс., сухарики, масло раст.)</v>
      </c>
      <c r="F49" s="43">
        <f>'[3]1'!$E$7</f>
        <v>60</v>
      </c>
      <c r="G49" s="43">
        <f>'[3]1'!$H$7</f>
        <v>1.62</v>
      </c>
      <c r="H49" s="43">
        <f>'[3]1'!$I$7</f>
        <v>6.1</v>
      </c>
      <c r="I49" s="43">
        <f>'[3]1'!$J$7</f>
        <v>6.92</v>
      </c>
      <c r="J49" s="43">
        <f>'[3]1'!$G$7</f>
        <v>90</v>
      </c>
      <c r="K49" s="44" t="str">
        <f>'[3]1'!$C$7</f>
        <v>ТТК 2023 г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20">SUM(G44:G50)</f>
        <v>18.739999999999998</v>
      </c>
      <c r="H51" s="19">
        <f t="shared" ref="H51" si="21">SUM(H44:H50)</f>
        <v>18.21</v>
      </c>
      <c r="I51" s="19">
        <f t="shared" ref="I51" si="22">SUM(I44:I50)</f>
        <v>76.290000000000006</v>
      </c>
      <c r="J51" s="19">
        <f t="shared" ref="J51:L51" si="23">SUM(J44:J50)</f>
        <v>549</v>
      </c>
      <c r="K51" s="25"/>
      <c r="L51" s="19">
        <f t="shared" si="23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4">SUM(G52:G60)</f>
        <v>0</v>
      </c>
      <c r="H61" s="19">
        <f t="shared" ref="H61" si="25">SUM(H52:H60)</f>
        <v>0</v>
      </c>
      <c r="I61" s="19">
        <f t="shared" ref="I61" si="26">SUM(I52:I60)</f>
        <v>0</v>
      </c>
      <c r="J61" s="19">
        <f t="shared" ref="J61:L61" si="27">SUM(J52:J60)</f>
        <v>0</v>
      </c>
      <c r="K61" s="25"/>
      <c r="L61" s="19">
        <f t="shared" si="27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520</v>
      </c>
      <c r="G62" s="32">
        <f t="shared" ref="G62" si="28">G51+G61</f>
        <v>18.739999999999998</v>
      </c>
      <c r="H62" s="32">
        <f t="shared" ref="H62" si="29">H51+H61</f>
        <v>18.21</v>
      </c>
      <c r="I62" s="32">
        <f t="shared" ref="I62" si="30">I51+I61</f>
        <v>76.290000000000006</v>
      </c>
      <c r="J62" s="32">
        <f t="shared" ref="J62:L62" si="31">J51+J61</f>
        <v>549</v>
      </c>
      <c r="K62" s="32"/>
      <c r="L62" s="32">
        <f t="shared" si="31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tr">
        <f>'[4]1'!D4</f>
        <v>Плов с куриными грудками</v>
      </c>
      <c r="F63" s="40">
        <f>'[4]1'!E4</f>
        <v>200</v>
      </c>
      <c r="G63" s="53">
        <f>'[4]1'!H4</f>
        <v>14.01</v>
      </c>
      <c r="H63" s="53">
        <f>'[4]1'!I4</f>
        <v>12.3</v>
      </c>
      <c r="I63" s="53">
        <f>'[4]1'!J4</f>
        <v>30.2</v>
      </c>
      <c r="J63" s="40">
        <f>'[4]1'!G4</f>
        <v>278</v>
      </c>
      <c r="K63" s="41" t="str">
        <f>'[4]1'!C4</f>
        <v>ТТК 2021 г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54"/>
      <c r="H64" s="54"/>
      <c r="I64" s="54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tr">
        <f>'[4]1'!D6</f>
        <v>Компот из плодов  сушеных (урюк)</v>
      </c>
      <c r="F65" s="43">
        <f>'[4]1'!E6</f>
        <v>180</v>
      </c>
      <c r="G65" s="54">
        <f>'[4]1'!H6</f>
        <v>0.72</v>
      </c>
      <c r="H65" s="54">
        <f>'[4]1'!I6</f>
        <v>0.06</v>
      </c>
      <c r="I65" s="54">
        <f>'[4]1'!J6</f>
        <v>16.61</v>
      </c>
      <c r="J65" s="43">
        <f>'[4]1'!G6</f>
        <v>71</v>
      </c>
      <c r="K65" s="44" t="str">
        <f>'[4]1'!C6</f>
        <v>ТТК</v>
      </c>
      <c r="L65" s="43"/>
    </row>
    <row r="66" spans="1:12" ht="15" x14ac:dyDescent="0.25">
      <c r="A66" s="23"/>
      <c r="B66" s="15"/>
      <c r="C66" s="11"/>
      <c r="D66" s="7" t="s">
        <v>23</v>
      </c>
      <c r="E66" s="42" t="str">
        <f>'[4]1'!$D$8</f>
        <v>Хлебная корзина (хлеб пш., хлеб рж.-пш.)</v>
      </c>
      <c r="F66" s="43">
        <f>'[4]1'!$E$8</f>
        <v>40</v>
      </c>
      <c r="G66" s="43">
        <f>'[4]1'!$H$8</f>
        <v>2.52</v>
      </c>
      <c r="H66" s="43">
        <f>'[4]1'!$I$8</f>
        <v>0.36</v>
      </c>
      <c r="I66" s="43">
        <f>'[4]1'!$J$8</f>
        <v>18.84</v>
      </c>
      <c r="J66" s="51">
        <f>'[4]1'!$G$8</f>
        <v>91</v>
      </c>
      <c r="K66" s="44" t="str">
        <f>'[4]1'!$C$8</f>
        <v>ТТК</v>
      </c>
      <c r="L66" s="43"/>
    </row>
    <row r="67" spans="1:12" ht="25.5" x14ac:dyDescent="0.25">
      <c r="A67" s="23"/>
      <c r="B67" s="15"/>
      <c r="C67" s="11"/>
      <c r="D67" s="7" t="s">
        <v>24</v>
      </c>
      <c r="E67" s="42" t="str">
        <f>'[4]1'!$D$9</f>
        <v>Плодые свежие (яблоко)</v>
      </c>
      <c r="F67" s="43">
        <f>'[4]1'!$E$9</f>
        <v>120</v>
      </c>
      <c r="G67" s="43">
        <f>'[4]1'!$H$9</f>
        <v>0.48</v>
      </c>
      <c r="H67" s="43">
        <f>'[4]1'!$I$9</f>
        <v>0.48</v>
      </c>
      <c r="I67" s="43">
        <f>'[4]1'!$J$9</f>
        <v>11.76</v>
      </c>
      <c r="J67" s="43">
        <f>'[4]1'!$G$9</f>
        <v>56</v>
      </c>
      <c r="K67" s="44" t="str">
        <f>'[4]1'!$C$9</f>
        <v>№ 338/2015</v>
      </c>
      <c r="L67" s="43"/>
    </row>
    <row r="68" spans="1:12" ht="38.25" x14ac:dyDescent="0.25">
      <c r="A68" s="23"/>
      <c r="B68" s="15"/>
      <c r="C68" s="11"/>
      <c r="D68" s="6" t="s">
        <v>26</v>
      </c>
      <c r="E68" s="42" t="str">
        <f>'[4]1'!$D$7</f>
        <v>Салат-бар (Помидоры свежая порциями, капуста белокач., зел. горошек конс., сухарики, масло раст.)</v>
      </c>
      <c r="F68" s="43">
        <f>'[4]1'!$E$7</f>
        <v>60</v>
      </c>
      <c r="G68" s="43">
        <f>'[4]1'!$H$7</f>
        <v>1.55</v>
      </c>
      <c r="H68" s="43">
        <f>'[4]1'!$I$7</f>
        <v>6.12</v>
      </c>
      <c r="I68" s="43">
        <f>'[4]1'!$J$7</f>
        <v>6.63</v>
      </c>
      <c r="J68" s="51">
        <f>'[4]1'!$G$7</f>
        <v>89</v>
      </c>
      <c r="K68" s="44" t="str">
        <f>'[4]1'!$C$7</f>
        <v>№ 532/2013г, Самара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2">SUM(G63:G69)</f>
        <v>19.28</v>
      </c>
      <c r="H70" s="19">
        <f t="shared" ref="H70" si="33">SUM(H63:H69)</f>
        <v>19.32</v>
      </c>
      <c r="I70" s="19">
        <f t="shared" ref="I70" si="34">SUM(I63:I69)</f>
        <v>84.04</v>
      </c>
      <c r="J70" s="19">
        <f t="shared" ref="J70:L70" si="35">SUM(J63:J69)</f>
        <v>585</v>
      </c>
      <c r="K70" s="25"/>
      <c r="L70" s="19">
        <f t="shared" si="35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6">SUM(G71:G79)</f>
        <v>0</v>
      </c>
      <c r="H80" s="19">
        <f t="shared" ref="H80" si="37">SUM(H71:H79)</f>
        <v>0</v>
      </c>
      <c r="I80" s="19">
        <f t="shared" ref="I80" si="38">SUM(I71:I79)</f>
        <v>0</v>
      </c>
      <c r="J80" s="19">
        <f t="shared" ref="J80:L80" si="39">SUM(J71:J79)</f>
        <v>0</v>
      </c>
      <c r="K80" s="25"/>
      <c r="L80" s="19">
        <f t="shared" si="39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600</v>
      </c>
      <c r="G81" s="32">
        <f t="shared" ref="G81" si="40">G70+G80</f>
        <v>19.28</v>
      </c>
      <c r="H81" s="32">
        <f t="shared" ref="H81" si="41">H70+H80</f>
        <v>19.32</v>
      </c>
      <c r="I81" s="32">
        <f t="shared" ref="I81" si="42">I70+I80</f>
        <v>84.04</v>
      </c>
      <c r="J81" s="32">
        <f t="shared" ref="J81:L81" si="43">J70+J80</f>
        <v>585</v>
      </c>
      <c r="K81" s="32"/>
      <c r="L81" s="32">
        <f t="shared" si="43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tr">
        <f>'[5]1'!D4</f>
        <v>Котлеты Домашние</v>
      </c>
      <c r="F82" s="40">
        <f>'[5]1'!E4</f>
        <v>90</v>
      </c>
      <c r="G82" s="40">
        <f>'[5]1'!H4</f>
        <v>7.1</v>
      </c>
      <c r="H82" s="40">
        <f>'[5]1'!I4</f>
        <v>5.0999999999999996</v>
      </c>
      <c r="I82" s="40">
        <f>'[5]1'!J4</f>
        <v>10.9</v>
      </c>
      <c r="J82" s="40">
        <f>'[5]1'!G4</f>
        <v>97</v>
      </c>
      <c r="K82" s="41" t="str">
        <f>'[5]1'!C4</f>
        <v xml:space="preserve">№ 2023 г </v>
      </c>
      <c r="L82" s="40"/>
    </row>
    <row r="83" spans="1:12" ht="25.5" x14ac:dyDescent="0.25">
      <c r="A83" s="23"/>
      <c r="B83" s="15"/>
      <c r="C83" s="11"/>
      <c r="D83" s="6"/>
      <c r="E83" s="42" t="str">
        <f>'[5]1'!D5</f>
        <v xml:space="preserve">Каша гречневая рассыпчатая </v>
      </c>
      <c r="F83" s="43">
        <f>'[5]1'!E5</f>
        <v>150</v>
      </c>
      <c r="G83" s="43">
        <f>'[5]1'!H5</f>
        <v>6.62</v>
      </c>
      <c r="H83" s="43">
        <f>'[5]1'!I5</f>
        <v>5.39</v>
      </c>
      <c r="I83" s="43">
        <f>'[5]1'!J5</f>
        <v>41.87</v>
      </c>
      <c r="J83" s="43">
        <f>'[5]1'!G5</f>
        <v>242</v>
      </c>
      <c r="K83" s="44" t="str">
        <f>'[5]1'!C5</f>
        <v>№302/2004</v>
      </c>
      <c r="L83" s="43"/>
    </row>
    <row r="84" spans="1:12" ht="15" x14ac:dyDescent="0.25">
      <c r="A84" s="23"/>
      <c r="B84" s="15"/>
      <c r="C84" s="11"/>
      <c r="D84" s="7" t="s">
        <v>22</v>
      </c>
      <c r="E84" s="42" t="str">
        <f>'[5]1'!D6</f>
        <v>Напиток из замороженной черной смородины</v>
      </c>
      <c r="F84" s="43">
        <f>'[5]1'!E6</f>
        <v>180</v>
      </c>
      <c r="G84" s="43">
        <f>'[5]1'!H6</f>
        <v>0.09</v>
      </c>
      <c r="H84" s="43">
        <f>'[5]1'!I6</f>
        <v>0.04</v>
      </c>
      <c r="I84" s="43">
        <f>'[5]1'!J6</f>
        <v>9.64</v>
      </c>
      <c r="J84" s="43">
        <f>'[5]1'!G6</f>
        <v>40</v>
      </c>
      <c r="K84" s="44" t="str">
        <f>'[5]1'!C6</f>
        <v>ТТК 2022 г</v>
      </c>
      <c r="L84" s="43"/>
    </row>
    <row r="85" spans="1:12" ht="15" x14ac:dyDescent="0.25">
      <c r="A85" s="23"/>
      <c r="B85" s="15"/>
      <c r="C85" s="11"/>
      <c r="D85" s="7" t="s">
        <v>23</v>
      </c>
      <c r="E85" s="42" t="str">
        <f>'[5]1'!$D$8</f>
        <v>Хлебная корзина (хлеб пш., хлеб рж.-пш.)</v>
      </c>
      <c r="F85" s="43">
        <f>'[5]1'!$E$8</f>
        <v>40</v>
      </c>
      <c r="G85" s="43">
        <f>'[5]1'!$H$8</f>
        <v>2.52</v>
      </c>
      <c r="H85" s="43">
        <f>'[5]1'!$I$8</f>
        <v>0.36</v>
      </c>
      <c r="I85" s="43">
        <f>'[5]1'!$J$8</f>
        <v>18.84</v>
      </c>
      <c r="J85" s="43">
        <f>'[5]1'!$G$8</f>
        <v>91</v>
      </c>
      <c r="K85" s="44" t="str">
        <f>'[5]1'!$C$8</f>
        <v>ТТК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38.25" x14ac:dyDescent="0.25">
      <c r="A87" s="23"/>
      <c r="B87" s="15"/>
      <c r="C87" s="11"/>
      <c r="D87" s="6" t="s">
        <v>26</v>
      </c>
      <c r="E87" s="42" t="str">
        <f>'[5]1'!$D$7</f>
        <v>Салат-бар (Свекла отвар.тертая, морковь свежая порциями, сыр, сухарики, масло раст.</v>
      </c>
      <c r="F87" s="43">
        <f>'[5]1'!$E$7</f>
        <v>60</v>
      </c>
      <c r="G87" s="43">
        <f>'[5]1'!$H$7</f>
        <v>1.56</v>
      </c>
      <c r="H87" s="43">
        <f>'[5]1'!$I$7</f>
        <v>8.7200000000000006</v>
      </c>
      <c r="I87" s="43">
        <f>'[5]1'!$J$7</f>
        <v>5.73</v>
      </c>
      <c r="J87" s="43">
        <f>'[5]1'!$G$7</f>
        <v>117</v>
      </c>
      <c r="K87" s="44" t="str">
        <f>'[5]1'!$C$7</f>
        <v>№ 532/2013г, Самара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4">SUM(G82:G88)</f>
        <v>17.889999999999997</v>
      </c>
      <c r="H89" s="19">
        <f t="shared" ref="H89" si="45">SUM(H82:H88)</f>
        <v>19.61</v>
      </c>
      <c r="I89" s="19">
        <f t="shared" ref="I89" si="46">SUM(I82:I88)</f>
        <v>86.98</v>
      </c>
      <c r="J89" s="19">
        <f t="shared" ref="J89:L89" si="47">SUM(J82:J88)</f>
        <v>587</v>
      </c>
      <c r="K89" s="25"/>
      <c r="L89" s="19">
        <f t="shared" si="47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8">SUM(G90:G98)</f>
        <v>0</v>
      </c>
      <c r="H99" s="19">
        <f t="shared" ref="H99" si="49">SUM(H90:H98)</f>
        <v>0</v>
      </c>
      <c r="I99" s="19">
        <f t="shared" ref="I99" si="50">SUM(I90:I98)</f>
        <v>0</v>
      </c>
      <c r="J99" s="19">
        <f t="shared" ref="J99:L99" si="51">SUM(J90:J98)</f>
        <v>0</v>
      </c>
      <c r="K99" s="25"/>
      <c r="L99" s="19">
        <f t="shared" si="51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520</v>
      </c>
      <c r="G100" s="32">
        <f t="shared" ref="G100" si="52">G89+G99</f>
        <v>17.889999999999997</v>
      </c>
      <c r="H100" s="32">
        <f t="shared" ref="H100" si="53">H89+H99</f>
        <v>19.61</v>
      </c>
      <c r="I100" s="32">
        <f t="shared" ref="I100" si="54">I89+I99</f>
        <v>86.98</v>
      </c>
      <c r="J100" s="32">
        <f t="shared" ref="J100:L100" si="55">J89+J99</f>
        <v>587</v>
      </c>
      <c r="K100" s="32"/>
      <c r="L100" s="32">
        <f t="shared" si="55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tr">
        <f>'[6]1'!D4</f>
        <v>Биточки рыбные из фарша минтая</v>
      </c>
      <c r="F101" s="40">
        <f>'[6]1'!E4</f>
        <v>90</v>
      </c>
      <c r="G101" s="40">
        <f>'[6]1'!H4</f>
        <v>9.8000000000000007</v>
      </c>
      <c r="H101" s="40">
        <f>'[6]1'!I4</f>
        <v>2.0099999999999998</v>
      </c>
      <c r="I101" s="40">
        <f>'[6]1'!J4</f>
        <v>10.199999999999999</v>
      </c>
      <c r="J101" s="40">
        <f>'[6]1'!G4</f>
        <v>98</v>
      </c>
      <c r="K101" s="41" t="str">
        <f>'[6]1'!C4</f>
        <v>ТТК 2021 г</v>
      </c>
      <c r="L101" s="40"/>
    </row>
    <row r="102" spans="1:12" ht="25.5" x14ac:dyDescent="0.25">
      <c r="A102" s="23"/>
      <c r="B102" s="15"/>
      <c r="C102" s="11"/>
      <c r="D102" s="6"/>
      <c r="E102" s="42" t="str">
        <f>'[6]1'!D5</f>
        <v>Пюре картофельное</v>
      </c>
      <c r="F102" s="43">
        <f>'[6]1'!E5</f>
        <v>150</v>
      </c>
      <c r="G102" s="43">
        <f>'[6]1'!H5</f>
        <v>3.28</v>
      </c>
      <c r="H102" s="43">
        <f>'[6]1'!I5</f>
        <v>7.28</v>
      </c>
      <c r="I102" s="43">
        <f>'[6]1'!J5</f>
        <v>22</v>
      </c>
      <c r="J102" s="43">
        <f>'[6]1'!G5</f>
        <v>169</v>
      </c>
      <c r="K102" s="44" t="str">
        <f>'[6]1'!C5</f>
        <v>№312/2015 г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tr">
        <f>'[6]1'!D6</f>
        <v>Компот из плодов сушеных (урюк)</v>
      </c>
      <c r="F103" s="43">
        <f>'[6]1'!E6</f>
        <v>180</v>
      </c>
      <c r="G103" s="43">
        <f>'[6]1'!H6</f>
        <v>0.72</v>
      </c>
      <c r="H103" s="43">
        <f>'[6]1'!I6</f>
        <v>0.06</v>
      </c>
      <c r="I103" s="43">
        <f>'[6]1'!J6</f>
        <v>16.61</v>
      </c>
      <c r="J103" s="43">
        <f>'[6]1'!G6</f>
        <v>71</v>
      </c>
      <c r="K103" s="44" t="str">
        <f>'[6]1'!C6</f>
        <v>ТТК 2021 г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tr">
        <f>'[6]1'!$D$8</f>
        <v>Хлебная корзина (хлеб пш., хлеб рж.-пш.)</v>
      </c>
      <c r="F104" s="43">
        <f>'[6]1'!$E$8</f>
        <v>40</v>
      </c>
      <c r="G104" s="43">
        <f>'[6]1'!$H$8</f>
        <v>2.52</v>
      </c>
      <c r="H104" s="43">
        <f>'[6]1'!$I$8</f>
        <v>0.36</v>
      </c>
      <c r="I104" s="43">
        <f>'[6]1'!$J$8</f>
        <v>18.84</v>
      </c>
      <c r="J104" s="43">
        <v>91</v>
      </c>
      <c r="K104" s="44" t="str">
        <f>'[6]1'!$C$8</f>
        <v>ТТК</v>
      </c>
      <c r="L104" s="43"/>
    </row>
    <row r="105" spans="1:12" ht="25.5" x14ac:dyDescent="0.25">
      <c r="A105" s="23"/>
      <c r="B105" s="15"/>
      <c r="C105" s="11"/>
      <c r="D105" s="7" t="s">
        <v>24</v>
      </c>
      <c r="E105" s="42" t="str">
        <f>'[6]1'!$D$9</f>
        <v>Десерт фруктовый (яблоки)</v>
      </c>
      <c r="F105" s="43">
        <f>'[6]1'!$E$9</f>
        <v>80</v>
      </c>
      <c r="G105" s="43">
        <f>'[6]1'!$H$9</f>
        <v>0.32</v>
      </c>
      <c r="H105" s="43">
        <f>'[6]1'!$I$9</f>
        <v>0.32</v>
      </c>
      <c r="I105" s="43">
        <f>'[6]1'!$J$9</f>
        <v>7.84</v>
      </c>
      <c r="J105" s="43">
        <f>'[6]1'!$G$9</f>
        <v>38</v>
      </c>
      <c r="K105" s="44" t="str">
        <f>'[6]1'!$C$9</f>
        <v>№532/2013 г</v>
      </c>
      <c r="L105" s="43"/>
    </row>
    <row r="106" spans="1:12" ht="38.25" x14ac:dyDescent="0.25">
      <c r="A106" s="23"/>
      <c r="B106" s="15"/>
      <c r="C106" s="11"/>
      <c r="D106" s="6" t="s">
        <v>26</v>
      </c>
      <c r="E106" s="42" t="str">
        <f>'[6]1'!$D$7</f>
        <v>Салат-бар (Помидоры свежие порциями, огурцы соленые, фасоль конс., сухарики, масло раст.)</v>
      </c>
      <c r="F106" s="43">
        <f>'[6]1'!$E$7</f>
        <v>60</v>
      </c>
      <c r="G106" s="43">
        <f>'[6]1'!$H$7</f>
        <v>1.67</v>
      </c>
      <c r="H106" s="43">
        <f>'[6]1'!$I$7</f>
        <v>6.11</v>
      </c>
      <c r="I106" s="43">
        <f>'[6]1'!$J$7</f>
        <v>7.09</v>
      </c>
      <c r="J106" s="43">
        <f>'[6]1'!$G$7</f>
        <v>91</v>
      </c>
      <c r="K106" s="44" t="str">
        <f>'[6]1'!$C$7</f>
        <v>№ 532/2013г, Самара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6">SUM(G101:G107)</f>
        <v>18.310000000000002</v>
      </c>
      <c r="H108" s="19">
        <f t="shared" si="56"/>
        <v>16.14</v>
      </c>
      <c r="I108" s="19">
        <f t="shared" si="56"/>
        <v>82.580000000000013</v>
      </c>
      <c r="J108" s="19">
        <f t="shared" si="56"/>
        <v>558</v>
      </c>
      <c r="K108" s="25"/>
      <c r="L108" s="19">
        <f t="shared" ref="L108" si="57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8">SUM(G109:G117)</f>
        <v>0</v>
      </c>
      <c r="H118" s="19">
        <f t="shared" si="58"/>
        <v>0</v>
      </c>
      <c r="I118" s="19">
        <f t="shared" si="58"/>
        <v>0</v>
      </c>
      <c r="J118" s="19">
        <f t="shared" si="58"/>
        <v>0</v>
      </c>
      <c r="K118" s="25"/>
      <c r="L118" s="19">
        <f t="shared" ref="L118" si="59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600</v>
      </c>
      <c r="G119" s="32">
        <f t="shared" ref="G119" si="60">G108+G118</f>
        <v>18.310000000000002</v>
      </c>
      <c r="H119" s="32">
        <f t="shared" ref="H119" si="61">H108+H118</f>
        <v>16.14</v>
      </c>
      <c r="I119" s="32">
        <f t="shared" ref="I119" si="62">I108+I118</f>
        <v>82.580000000000013</v>
      </c>
      <c r="J119" s="32">
        <f t="shared" ref="J119:L119" si="63">J108+J118</f>
        <v>558</v>
      </c>
      <c r="K119" s="32"/>
      <c r="L119" s="32">
        <f t="shared" si="63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tr">
        <f>'[7]1'!D4</f>
        <v>Котлеты "Столичные"</v>
      </c>
      <c r="F120" s="40">
        <f>'[7]1'!E4</f>
        <v>90</v>
      </c>
      <c r="G120" s="53">
        <f>'[7]1'!H4</f>
        <v>8.1</v>
      </c>
      <c r="H120" s="53">
        <f>'[7]1'!I4</f>
        <v>4.05</v>
      </c>
      <c r="I120" s="53">
        <f>'[7]1'!J4</f>
        <v>3.4</v>
      </c>
      <c r="J120" s="52">
        <f>'[7]1'!G4</f>
        <v>82.5</v>
      </c>
      <c r="K120" s="41" t="str">
        <f>'[7]1'!C4</f>
        <v>ТТК июль 2023 г</v>
      </c>
      <c r="L120" s="40"/>
    </row>
    <row r="121" spans="1:12" ht="38.25" x14ac:dyDescent="0.25">
      <c r="A121" s="14"/>
      <c r="B121" s="15"/>
      <c r="C121" s="11"/>
      <c r="D121" s="6"/>
      <c r="E121" s="42" t="str">
        <f>'[7]1'!D5</f>
        <v>Каша гречневая рассыпчатая</v>
      </c>
      <c r="F121" s="43">
        <f>'[7]1'!E5</f>
        <v>155</v>
      </c>
      <c r="G121" s="54">
        <f>'[7]1'!H5</f>
        <v>6.66</v>
      </c>
      <c r="H121" s="54">
        <f>'[7]1'!I5</f>
        <v>9.02</v>
      </c>
      <c r="I121" s="54">
        <f>'[7]1'!J5</f>
        <v>41.91</v>
      </c>
      <c r="J121" s="51">
        <f>'[7]1'!G5</f>
        <v>276</v>
      </c>
      <c r="K121" s="44" t="str">
        <f>'[7]1'!C5</f>
        <v>№ 302/2015, Дели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tr">
        <f>'[7]1'!D6</f>
        <v>Напиток из замороженной черной смородины</v>
      </c>
      <c r="F122" s="43">
        <f>'[7]1'!E6</f>
        <v>180</v>
      </c>
      <c r="G122" s="54">
        <f>'[7]1'!H6</f>
        <v>0.09</v>
      </c>
      <c r="H122" s="54">
        <f>'[7]1'!I6</f>
        <v>0.04</v>
      </c>
      <c r="I122" s="54">
        <f>'[7]1'!J6</f>
        <v>9.64</v>
      </c>
      <c r="J122" s="51">
        <f>'[7]1'!G6</f>
        <v>40</v>
      </c>
      <c r="K122" s="44" t="str">
        <f>'[7]1'!C6</f>
        <v>ТТК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tr">
        <f>'[7]1'!$D$8</f>
        <v>Хлебная корзина (хлеб пш., хлеб рж.-пш.)</v>
      </c>
      <c r="F123" s="43">
        <f>'[7]1'!$E$8</f>
        <v>40</v>
      </c>
      <c r="G123" s="43">
        <f>'[7]1'!$H$8</f>
        <v>2.52</v>
      </c>
      <c r="H123" s="43">
        <f>'[7]1'!$I$8</f>
        <v>0.36</v>
      </c>
      <c r="I123" s="43">
        <f>'[7]1'!$J$8</f>
        <v>18.84</v>
      </c>
      <c r="J123" s="51">
        <f>'[7]1'!$G$8</f>
        <v>91</v>
      </c>
      <c r="K123" s="44" t="str">
        <f>'[7]1'!$C$8</f>
        <v>ТТК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" t="s">
        <v>26</v>
      </c>
      <c r="E125" s="42" t="str">
        <f>'[7]1'!$D$7</f>
        <v>Салат-бар (Морковь свежая порциями, капуста белокач., кукуруза конс., сухарики, масло раст.)</v>
      </c>
      <c r="F125" s="43">
        <f>'[7]1'!$E$7</f>
        <v>60</v>
      </c>
      <c r="G125" s="43">
        <f>'[7]1'!$H$7</f>
        <v>1.56</v>
      </c>
      <c r="H125" s="43">
        <f>'[7]1'!$I$7</f>
        <v>6.16</v>
      </c>
      <c r="I125" s="43">
        <f>'[7]1'!$J$7</f>
        <v>7.78</v>
      </c>
      <c r="J125" s="43">
        <f>'[7]1'!$G$7</f>
        <v>94</v>
      </c>
      <c r="K125" s="44" t="str">
        <f>'[7]1'!$C$7</f>
        <v>ТТК 2023 г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64">SUM(G120:G126)</f>
        <v>18.93</v>
      </c>
      <c r="H127" s="19">
        <f t="shared" si="64"/>
        <v>19.63</v>
      </c>
      <c r="I127" s="19">
        <f t="shared" si="64"/>
        <v>81.569999999999993</v>
      </c>
      <c r="J127" s="19">
        <f t="shared" si="64"/>
        <v>583.5</v>
      </c>
      <c r="K127" s="25"/>
      <c r="L127" s="19">
        <f t="shared" ref="L127" si="65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6">SUM(G128:G136)</f>
        <v>0</v>
      </c>
      <c r="H137" s="19">
        <f t="shared" si="66"/>
        <v>0</v>
      </c>
      <c r="I137" s="19">
        <f t="shared" si="66"/>
        <v>0</v>
      </c>
      <c r="J137" s="19">
        <f t="shared" si="66"/>
        <v>0</v>
      </c>
      <c r="K137" s="25"/>
      <c r="L137" s="19">
        <f t="shared" ref="L137" si="67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525</v>
      </c>
      <c r="G138" s="32">
        <f t="shared" ref="G138" si="68">G127+G137</f>
        <v>18.93</v>
      </c>
      <c r="H138" s="32">
        <f t="shared" ref="H138" si="69">H127+H137</f>
        <v>19.63</v>
      </c>
      <c r="I138" s="32">
        <f t="shared" ref="I138" si="70">I127+I137</f>
        <v>81.569999999999993</v>
      </c>
      <c r="J138" s="32">
        <f t="shared" ref="J138:L138" si="71">J127+J137</f>
        <v>583.5</v>
      </c>
      <c r="K138" s="32"/>
      <c r="L138" s="32">
        <f t="shared" si="71"/>
        <v>0</v>
      </c>
    </row>
    <row r="139" spans="1:12" ht="38.2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tr">
        <f>'[8]1'!D4</f>
        <v>Тефтели из говядины в соусе томатном</v>
      </c>
      <c r="F139" s="40">
        <f>'[8]1'!E4</f>
        <v>90</v>
      </c>
      <c r="G139" s="53">
        <f>'[8]1'!H4</f>
        <v>8.6</v>
      </c>
      <c r="H139" s="53">
        <f>'[8]1'!I4</f>
        <v>2.8</v>
      </c>
      <c r="I139" s="53">
        <f>'[8]1'!J4</f>
        <v>10.9</v>
      </c>
      <c r="J139" s="53">
        <f>'[8]1'!G4</f>
        <v>103</v>
      </c>
      <c r="K139" s="41" t="str">
        <f>'[8]1'!C4</f>
        <v>ТТК от 19.07.2023 г</v>
      </c>
      <c r="L139" s="40"/>
    </row>
    <row r="140" spans="1:12" ht="15" x14ac:dyDescent="0.25">
      <c r="A140" s="23"/>
      <c r="B140" s="15"/>
      <c r="C140" s="11"/>
      <c r="D140" s="6"/>
      <c r="E140" s="42" t="str">
        <f>'[8]1'!D5</f>
        <v>Картофель запечённый</v>
      </c>
      <c r="F140" s="43">
        <f>'[8]1'!E5</f>
        <v>160</v>
      </c>
      <c r="G140" s="54">
        <f>'[8]1'!H5</f>
        <v>4.6399999999999997</v>
      </c>
      <c r="H140" s="54">
        <f>'[8]1'!I5</f>
        <v>7.71</v>
      </c>
      <c r="I140" s="54">
        <f>'[8]1'!J5</f>
        <v>37.799999999999997</v>
      </c>
      <c r="J140" s="54">
        <f>'[8]1'!G5</f>
        <v>239</v>
      </c>
      <c r="K140" s="44" t="str">
        <f>'[8]1'!C5</f>
        <v>ТТК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tr">
        <f>'[8]1'!D6</f>
        <v>Напиток из шиповника</v>
      </c>
      <c r="F141" s="43">
        <f>'[8]1'!E6</f>
        <v>180</v>
      </c>
      <c r="G141" s="54">
        <f>'[8]1'!H6</f>
        <v>0.01</v>
      </c>
      <c r="H141" s="54">
        <f>'[8]1'!I6</f>
        <v>0</v>
      </c>
      <c r="I141" s="54">
        <f>'[8]1'!J6</f>
        <v>9.16</v>
      </c>
      <c r="J141" s="54">
        <f>'[8]1'!G6</f>
        <v>37</v>
      </c>
      <c r="K141" s="44" t="str">
        <f>'[8]1'!C6</f>
        <v>ТТК 2021 г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tr">
        <f>'[8]1'!$D$8</f>
        <v>Хлебная корзина (хлеб пш., хлеб рж.-пш.)</v>
      </c>
      <c r="F142" s="43">
        <f>'[8]1'!$E$8</f>
        <v>40</v>
      </c>
      <c r="G142" s="43">
        <f>'[8]1'!$H$8</f>
        <v>2.52</v>
      </c>
      <c r="H142" s="43">
        <f>'[8]1'!$I$8</f>
        <v>0.36</v>
      </c>
      <c r="I142" s="43">
        <f>'[8]1'!$J$8</f>
        <v>18.84</v>
      </c>
      <c r="J142" s="51">
        <f>'[8]1'!$G$8</f>
        <v>91</v>
      </c>
      <c r="K142" s="44" t="str">
        <f>'[8]1'!$C$8</f>
        <v>ТТК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38.25" x14ac:dyDescent="0.25">
      <c r="A144" s="23"/>
      <c r="B144" s="15"/>
      <c r="C144" s="11"/>
      <c r="D144" s="6" t="s">
        <v>26</v>
      </c>
      <c r="E144" s="42" t="str">
        <f>'[8]1'!$D$7</f>
        <v>Салат-бар (Огурцы свежая порциями, помидоры, фасоль конс., сухарики, масло раст.)</v>
      </c>
      <c r="F144" s="43">
        <f>'[8]1'!$E$7</f>
        <v>60</v>
      </c>
      <c r="G144" s="43">
        <f>'[8]1'!$H$7</f>
        <v>1.62</v>
      </c>
      <c r="H144" s="43">
        <f>'[8]1'!$I$7</f>
        <v>6.1</v>
      </c>
      <c r="I144" s="43">
        <f>'[8]1'!$J$7</f>
        <v>6.92</v>
      </c>
      <c r="J144" s="43">
        <f>'[8]1'!$G$7</f>
        <v>90</v>
      </c>
      <c r="K144" s="44" t="str">
        <f>'[8]1'!$C$7</f>
        <v>№ 532/2013г, Самара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2">SUM(G139:G145)</f>
        <v>17.389999999999997</v>
      </c>
      <c r="H146" s="19">
        <f t="shared" si="72"/>
        <v>16.97</v>
      </c>
      <c r="I146" s="19">
        <f t="shared" si="72"/>
        <v>83.62</v>
      </c>
      <c r="J146" s="19">
        <f t="shared" si="72"/>
        <v>560</v>
      </c>
      <c r="K146" s="25"/>
      <c r="L146" s="19">
        <f t="shared" ref="L146" si="73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4">SUM(G147:G155)</f>
        <v>0</v>
      </c>
      <c r="H156" s="19">
        <f t="shared" si="74"/>
        <v>0</v>
      </c>
      <c r="I156" s="19">
        <f t="shared" si="74"/>
        <v>0</v>
      </c>
      <c r="J156" s="19">
        <f t="shared" si="74"/>
        <v>0</v>
      </c>
      <c r="K156" s="25"/>
      <c r="L156" s="19">
        <f t="shared" ref="L156" si="75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530</v>
      </c>
      <c r="G157" s="32">
        <f t="shared" ref="G157" si="76">G146+G156</f>
        <v>17.389999999999997</v>
      </c>
      <c r="H157" s="32">
        <f t="shared" ref="H157" si="77">H146+H156</f>
        <v>16.97</v>
      </c>
      <c r="I157" s="32">
        <f t="shared" ref="I157" si="78">I146+I156</f>
        <v>83.62</v>
      </c>
      <c r="J157" s="32">
        <f t="shared" ref="J157:L157" si="79">J146+J156</f>
        <v>560</v>
      </c>
      <c r="K157" s="32"/>
      <c r="L157" s="32">
        <f t="shared" si="79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tr">
        <f>'[9]1'!D4</f>
        <v>Гуляш из филе грудок индейки</v>
      </c>
      <c r="F158" s="40">
        <f>'[9]1'!E4</f>
        <v>90</v>
      </c>
      <c r="G158" s="53">
        <f>'[9]1'!H4</f>
        <v>11.9</v>
      </c>
      <c r="H158" s="53">
        <f>'[9]1'!I4</f>
        <v>8.1999999999999993</v>
      </c>
      <c r="I158" s="53">
        <f>'[9]1'!J4</f>
        <v>11.85</v>
      </c>
      <c r="J158" s="40">
        <f>'[9]1'!G4</f>
        <v>152</v>
      </c>
      <c r="K158" s="41" t="str">
        <f>'[9]1'!C4</f>
        <v>ТТК 2022 г</v>
      </c>
      <c r="L158" s="40"/>
    </row>
    <row r="159" spans="1:12" ht="15" x14ac:dyDescent="0.25">
      <c r="A159" s="23"/>
      <c r="B159" s="15"/>
      <c r="C159" s="11"/>
      <c r="D159" s="6"/>
      <c r="E159" s="42" t="str">
        <f>'[9]1'!D5</f>
        <v>Каша рисовая вязкая</v>
      </c>
      <c r="F159" s="43">
        <f>'[9]1'!E5</f>
        <v>150</v>
      </c>
      <c r="G159" s="54">
        <f>'[9]1'!H5</f>
        <v>2.2999999999999998</v>
      </c>
      <c r="H159" s="54">
        <f>'[9]1'!I5</f>
        <v>4.13</v>
      </c>
      <c r="I159" s="54">
        <f>'[9]1'!J5</f>
        <v>23.94</v>
      </c>
      <c r="J159" s="43">
        <f>'[9]1'!G5</f>
        <v>142</v>
      </c>
      <c r="K159" s="44" t="str">
        <f>'[9]1'!C5</f>
        <v>ТТК 2021 г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tr">
        <f>'[9]1'!D6</f>
        <v>Компот из плодов или ягод сушеных</v>
      </c>
      <c r="F160" s="43">
        <f>'[9]1'!E6</f>
        <v>180</v>
      </c>
      <c r="G160" s="54">
        <f>'[9]1'!H6</f>
        <v>0.72</v>
      </c>
      <c r="H160" s="54">
        <f>'[9]1'!I6</f>
        <v>0.06</v>
      </c>
      <c r="I160" s="54">
        <f>'[9]1'!J6</f>
        <v>16.61</v>
      </c>
      <c r="J160" s="43">
        <f>'[9]1'!G6</f>
        <v>71</v>
      </c>
      <c r="K160" s="44" t="str">
        <f>'[9]1'!C6</f>
        <v>ТТК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tr">
        <f>'[9]1'!D8</f>
        <v>Хлебная корзина (хлеб пш., хлеб рж.-пш.)</v>
      </c>
      <c r="F161" s="43">
        <f>'[9]1'!E8</f>
        <v>40</v>
      </c>
      <c r="G161" s="43">
        <f>'[9]1'!H8</f>
        <v>2.52</v>
      </c>
      <c r="H161" s="43">
        <f>'[9]1'!I8</f>
        <v>0.36</v>
      </c>
      <c r="I161" s="43">
        <f>'[9]1'!J8</f>
        <v>18.84</v>
      </c>
      <c r="J161" s="51">
        <f>'[9]1'!G8</f>
        <v>91</v>
      </c>
      <c r="K161" s="44" t="str">
        <f>'[9]1'!C8</f>
        <v>ТТК</v>
      </c>
      <c r="L161" s="43"/>
    </row>
    <row r="162" spans="1:12" ht="38.25" x14ac:dyDescent="0.25">
      <c r="A162" s="23"/>
      <c r="B162" s="15"/>
      <c r="C162" s="11"/>
      <c r="D162" s="7" t="s">
        <v>24</v>
      </c>
      <c r="E162" s="42" t="str">
        <f>'[9]1'!D9</f>
        <v>Десерт фруктовый</v>
      </c>
      <c r="F162" s="43">
        <f>'[9]1'!E9</f>
        <v>90</v>
      </c>
      <c r="G162" s="43">
        <f>'[9]1'!H9</f>
        <v>0.36</v>
      </c>
      <c r="H162" s="43">
        <f>'[9]1'!I9</f>
        <v>0.36</v>
      </c>
      <c r="I162" s="43">
        <f>'[9]1'!J9</f>
        <v>8.82</v>
      </c>
      <c r="J162" s="51">
        <f>'[9]1'!G9</f>
        <v>42</v>
      </c>
      <c r="K162" s="44" t="str">
        <f>'[9]1'!C9</f>
        <v>№ 532/2013г, Самара</v>
      </c>
      <c r="L162" s="43"/>
    </row>
    <row r="163" spans="1:12" ht="38.25" x14ac:dyDescent="0.25">
      <c r="A163" s="23"/>
      <c r="B163" s="15"/>
      <c r="C163" s="11"/>
      <c r="D163" s="6" t="s">
        <v>26</v>
      </c>
      <c r="E163" s="42" t="str">
        <f>'[9]1'!$D$7</f>
        <v>Салат-бар (Помидоры свежая порциями, капуста белокач., зел. горошек конс., сухарики, масло раст.)</v>
      </c>
      <c r="F163" s="43">
        <f>'[9]1'!$E$7</f>
        <v>60</v>
      </c>
      <c r="G163" s="43">
        <f>'[9]1'!$H$7</f>
        <v>1.55</v>
      </c>
      <c r="H163" s="43">
        <f>'[9]1'!$I$7</f>
        <v>6.12</v>
      </c>
      <c r="I163" s="43">
        <f>'[9]1'!$J$7</f>
        <v>6.63</v>
      </c>
      <c r="J163" s="51">
        <f>'[9]1'!$G$7</f>
        <v>89</v>
      </c>
      <c r="K163" s="44" t="str">
        <f>'[9]1'!$C$7</f>
        <v>№ 532/2013г, Самара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610</v>
      </c>
      <c r="G165" s="19">
        <f t="shared" ref="G165:J165" si="80">SUM(G158:G164)</f>
        <v>19.350000000000001</v>
      </c>
      <c r="H165" s="19">
        <f t="shared" si="80"/>
        <v>19.229999999999997</v>
      </c>
      <c r="I165" s="19">
        <f t="shared" si="80"/>
        <v>86.69</v>
      </c>
      <c r="J165" s="19">
        <f t="shared" si="80"/>
        <v>587</v>
      </c>
      <c r="K165" s="25"/>
      <c r="L165" s="19">
        <f t="shared" ref="L165" si="81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2">SUM(G166:G174)</f>
        <v>0</v>
      </c>
      <c r="H175" s="19">
        <f t="shared" si="82"/>
        <v>0</v>
      </c>
      <c r="I175" s="19">
        <f t="shared" si="82"/>
        <v>0</v>
      </c>
      <c r="J175" s="19">
        <f t="shared" si="82"/>
        <v>0</v>
      </c>
      <c r="K175" s="25"/>
      <c r="L175" s="19">
        <f t="shared" ref="L175" si="83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610</v>
      </c>
      <c r="G176" s="32">
        <f t="shared" ref="G176" si="84">G165+G175</f>
        <v>19.350000000000001</v>
      </c>
      <c r="H176" s="32">
        <f t="shared" ref="H176" si="85">H165+H175</f>
        <v>19.229999999999997</v>
      </c>
      <c r="I176" s="32">
        <f t="shared" ref="I176" si="86">I165+I175</f>
        <v>86.69</v>
      </c>
      <c r="J176" s="32">
        <f t="shared" ref="J176:L176" si="87">J165+J175</f>
        <v>587</v>
      </c>
      <c r="K176" s="32"/>
      <c r="L176" s="32">
        <f t="shared" si="87"/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tr">
        <f>'[10]1'!D4</f>
        <v>Сосиски отварные с соусом "Переменка"</v>
      </c>
      <c r="F177" s="40">
        <f>'[10]1'!E4</f>
        <v>110</v>
      </c>
      <c r="G177" s="40">
        <f>'[10]1'!H4</f>
        <v>10.1</v>
      </c>
      <c r="H177" s="40">
        <f>'[10]1'!I4</f>
        <v>4.8</v>
      </c>
      <c r="I177" s="40">
        <f>'[10]1'!J4</f>
        <v>11.75</v>
      </c>
      <c r="J177" s="40">
        <f>'[10]1'!G4</f>
        <v>126</v>
      </c>
      <c r="K177" s="41" t="str">
        <f>'[10]1'!C4</f>
        <v>№243/2015</v>
      </c>
      <c r="L177" s="40"/>
    </row>
    <row r="178" spans="1:12" ht="25.5" x14ac:dyDescent="0.25">
      <c r="A178" s="23"/>
      <c r="B178" s="15"/>
      <c r="C178" s="11"/>
      <c r="D178" s="6"/>
      <c r="E178" s="42" t="str">
        <f>'[10]1'!D5</f>
        <v>Макаронные изделия отварные</v>
      </c>
      <c r="F178" s="43">
        <f>'[10]1'!E5</f>
        <v>150</v>
      </c>
      <c r="G178" s="43">
        <f>'[10]1'!H5</f>
        <v>5.64</v>
      </c>
      <c r="H178" s="43">
        <f>'[10]1'!I5</f>
        <v>4.46</v>
      </c>
      <c r="I178" s="43">
        <f>'[10]1'!J5</f>
        <v>35.94</v>
      </c>
      <c r="J178" s="43">
        <f>'[10]1'!G5</f>
        <v>210</v>
      </c>
      <c r="K178" s="44" t="str">
        <f>'[10]1'!C5</f>
        <v>№202/2015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tr">
        <f>'[10]1'!D6</f>
        <v>Компот из замор. Вишни</v>
      </c>
      <c r="F179" s="43">
        <f>'[10]1'!E6</f>
        <v>180</v>
      </c>
      <c r="G179" s="43">
        <f>'[10]1'!H6</f>
        <v>0.1</v>
      </c>
      <c r="H179" s="43">
        <f>'[10]1'!I6</f>
        <v>0.03</v>
      </c>
      <c r="I179" s="43">
        <f>'[10]1'!J6</f>
        <v>10.41</v>
      </c>
      <c r="J179" s="43">
        <f>'[10]1'!G6</f>
        <v>43</v>
      </c>
      <c r="K179" s="44" t="str">
        <f>'[10]1'!C6</f>
        <v>ТТК 2021 г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tr">
        <f>'[10]1'!$D$7</f>
        <v>Хлебная корзина (хлеб пш., хлеб рж.-пш.)</v>
      </c>
      <c r="F180" s="43">
        <f>'[10]1'!$E$7</f>
        <v>40</v>
      </c>
      <c r="G180" s="43">
        <f>'[10]1'!$H$7</f>
        <v>2.52</v>
      </c>
      <c r="H180" s="43">
        <f>'[10]1'!$I$7</f>
        <v>0.36</v>
      </c>
      <c r="I180" s="43">
        <f>'[10]1'!$J$7</f>
        <v>18.84</v>
      </c>
      <c r="J180" s="43">
        <f>'[10]1'!$G$7</f>
        <v>91</v>
      </c>
      <c r="K180" s="44" t="str">
        <f>'[10]1'!$C$7</f>
        <v>ТТК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38.25" x14ac:dyDescent="0.25">
      <c r="A182" s="23"/>
      <c r="B182" s="15"/>
      <c r="C182" s="11"/>
      <c r="D182" s="6" t="s">
        <v>26</v>
      </c>
      <c r="E182" s="42" t="str">
        <f>'[10]1'!$D$8</f>
        <v>Салат-бар (Свекла отвар.тертая, морковь свежая порциями, сыр, сухарики, масло раст.</v>
      </c>
      <c r="F182" s="43">
        <f>'[10]1'!$E$8</f>
        <v>60</v>
      </c>
      <c r="G182" s="43">
        <f>'[10]1'!$H$8</f>
        <v>1.56</v>
      </c>
      <c r="H182" s="43">
        <f>'[10]1'!$I$8</f>
        <v>8.7200000000000006</v>
      </c>
      <c r="I182" s="43">
        <f>'[10]1'!$J$8</f>
        <v>5.73</v>
      </c>
      <c r="J182" s="43">
        <f>'[10]1'!$G$8</f>
        <v>117</v>
      </c>
      <c r="K182" s="44" t="str">
        <f>'[10]1'!$C$8</f>
        <v>№ 532/2013г, Самара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8">SUM(G177:G183)</f>
        <v>19.919999999999998</v>
      </c>
      <c r="H184" s="19">
        <f t="shared" si="88"/>
        <v>18.369999999999997</v>
      </c>
      <c r="I184" s="19">
        <f t="shared" si="88"/>
        <v>82.67</v>
      </c>
      <c r="J184" s="19">
        <f t="shared" si="88"/>
        <v>587</v>
      </c>
      <c r="K184" s="25"/>
      <c r="L184" s="19">
        <f t="shared" ref="L184" si="8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90">SUM(G185:G193)</f>
        <v>0</v>
      </c>
      <c r="H194" s="19">
        <f t="shared" si="90"/>
        <v>0</v>
      </c>
      <c r="I194" s="19">
        <f t="shared" si="90"/>
        <v>0</v>
      </c>
      <c r="J194" s="19">
        <f t="shared" si="90"/>
        <v>0</v>
      </c>
      <c r="K194" s="25"/>
      <c r="L194" s="19">
        <f t="shared" ref="L194" si="91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540</v>
      </c>
      <c r="G195" s="32">
        <f t="shared" ref="G195" si="92">G184+G194</f>
        <v>19.919999999999998</v>
      </c>
      <c r="H195" s="32">
        <f t="shared" ref="H195" si="93">H184+H194</f>
        <v>18.369999999999997</v>
      </c>
      <c r="I195" s="32">
        <f t="shared" ref="I195" si="94">I184+I194</f>
        <v>82.67</v>
      </c>
      <c r="J195" s="32">
        <f t="shared" ref="J195:L195" si="95">J184+J194</f>
        <v>587</v>
      </c>
      <c r="K195" s="32"/>
      <c r="L195" s="32">
        <f t="shared" si="95"/>
        <v>0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554.5</v>
      </c>
      <c r="G196" s="34">
        <f t="shared" ref="G196:J196" si="96">(G24+G43+G62+G81+G100+G119+G138+G157+G176+G195)/(IF(G24=0,0,1)+IF(G43=0,0,1)+IF(G62=0,0,1)+IF(G81=0,0,1)+IF(G100=0,0,1)+IF(G119=0,0,1)+IF(G138=0,0,1)+IF(G157=0,0,1)+IF(G176=0,0,1)+IF(G195=0,0,1))</f>
        <v>18.790999999999997</v>
      </c>
      <c r="H196" s="34">
        <f t="shared" si="96"/>
        <v>18.63</v>
      </c>
      <c r="I196" s="34">
        <f t="shared" si="96"/>
        <v>82.884</v>
      </c>
      <c r="J196" s="34">
        <f t="shared" si="96"/>
        <v>574.85</v>
      </c>
      <c r="K196" s="34"/>
      <c r="L196" s="34" t="e">
        <f t="shared" ref="L196" si="97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2024-06-10T15:52:45Z</dcterms:modified>
</cp:coreProperties>
</file>