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592" i="1"/>
  <c r="J592"/>
  <c r="I592"/>
  <c r="H592"/>
  <c r="G592"/>
  <c r="F592"/>
  <c r="L585"/>
  <c r="J585"/>
  <c r="I585"/>
  <c r="H585"/>
  <c r="G585"/>
  <c r="F585"/>
  <c r="J578"/>
  <c r="I578"/>
  <c r="H578"/>
  <c r="G578"/>
  <c r="F578"/>
  <c r="L573"/>
  <c r="L578" s="1"/>
  <c r="J573"/>
  <c r="I573"/>
  <c r="H573"/>
  <c r="G573"/>
  <c r="F573"/>
  <c r="L563"/>
  <c r="J563"/>
  <c r="I563"/>
  <c r="H563"/>
  <c r="G563"/>
  <c r="F563"/>
  <c r="L559"/>
  <c r="J559"/>
  <c r="J593" s="1"/>
  <c r="I559"/>
  <c r="H559"/>
  <c r="H593" s="1"/>
  <c r="G559"/>
  <c r="F559"/>
  <c r="F593" s="1"/>
  <c r="L550"/>
  <c r="J550"/>
  <c r="I550"/>
  <c r="H550"/>
  <c r="G550"/>
  <c r="F550"/>
  <c r="L543"/>
  <c r="J543"/>
  <c r="I543"/>
  <c r="H543"/>
  <c r="G543"/>
  <c r="F543"/>
  <c r="J536"/>
  <c r="I536"/>
  <c r="H536"/>
  <c r="G536"/>
  <c r="F536"/>
  <c r="L531"/>
  <c r="L536" s="1"/>
  <c r="J531"/>
  <c r="I531"/>
  <c r="H531"/>
  <c r="G531"/>
  <c r="F531"/>
  <c r="L521"/>
  <c r="J521"/>
  <c r="I521"/>
  <c r="H521"/>
  <c r="G521"/>
  <c r="F521"/>
  <c r="L517"/>
  <c r="J517"/>
  <c r="I517"/>
  <c r="H517"/>
  <c r="G517"/>
  <c r="F517"/>
  <c r="L508"/>
  <c r="J508"/>
  <c r="I508"/>
  <c r="H508"/>
  <c r="G508"/>
  <c r="F508"/>
  <c r="L501"/>
  <c r="J501"/>
  <c r="I501"/>
  <c r="H501"/>
  <c r="G501"/>
  <c r="F501"/>
  <c r="J494"/>
  <c r="I494"/>
  <c r="H494"/>
  <c r="G494"/>
  <c r="F494"/>
  <c r="L489"/>
  <c r="J489"/>
  <c r="I489"/>
  <c r="H489"/>
  <c r="G489"/>
  <c r="F489"/>
  <c r="L479"/>
  <c r="J479"/>
  <c r="I479"/>
  <c r="H479"/>
  <c r="G479"/>
  <c r="F479"/>
  <c r="J475"/>
  <c r="I475"/>
  <c r="H475"/>
  <c r="G475"/>
  <c r="G509" s="1"/>
  <c r="F475"/>
  <c r="L466"/>
  <c r="J466"/>
  <c r="I466"/>
  <c r="H466"/>
  <c r="G466"/>
  <c r="F466"/>
  <c r="L459"/>
  <c r="J459"/>
  <c r="I459"/>
  <c r="H459"/>
  <c r="G459"/>
  <c r="F459"/>
  <c r="J452"/>
  <c r="I452"/>
  <c r="H452"/>
  <c r="G452"/>
  <c r="F452"/>
  <c r="L447"/>
  <c r="L452" s="1"/>
  <c r="J447"/>
  <c r="I447"/>
  <c r="H447"/>
  <c r="G447"/>
  <c r="F447"/>
  <c r="L437"/>
  <c r="J437"/>
  <c r="I437"/>
  <c r="H437"/>
  <c r="G437"/>
  <c r="F437"/>
  <c r="L433"/>
  <c r="J433"/>
  <c r="I433"/>
  <c r="I467" s="1"/>
  <c r="H433"/>
  <c r="G433"/>
  <c r="F433"/>
  <c r="L424"/>
  <c r="J424"/>
  <c r="I424"/>
  <c r="H424"/>
  <c r="G424"/>
  <c r="F424"/>
  <c r="L417"/>
  <c r="J417"/>
  <c r="I417"/>
  <c r="H417"/>
  <c r="G417"/>
  <c r="F417"/>
  <c r="L410"/>
  <c r="J410"/>
  <c r="I410"/>
  <c r="H410"/>
  <c r="G410"/>
  <c r="F410"/>
  <c r="L405"/>
  <c r="J405"/>
  <c r="I405"/>
  <c r="H405"/>
  <c r="G405"/>
  <c r="F405"/>
  <c r="L395"/>
  <c r="J395"/>
  <c r="I395"/>
  <c r="H395"/>
  <c r="G395"/>
  <c r="F395"/>
  <c r="L391"/>
  <c r="J391"/>
  <c r="I391"/>
  <c r="I425" s="1"/>
  <c r="H391"/>
  <c r="G391"/>
  <c r="F391"/>
  <c r="F425" s="1"/>
  <c r="L382"/>
  <c r="J382"/>
  <c r="I382"/>
  <c r="H382"/>
  <c r="G382"/>
  <c r="F382"/>
  <c r="L375"/>
  <c r="J375"/>
  <c r="I375"/>
  <c r="H375"/>
  <c r="G375"/>
  <c r="F375"/>
  <c r="L368"/>
  <c r="J368"/>
  <c r="I368"/>
  <c r="H368"/>
  <c r="G368"/>
  <c r="F368"/>
  <c r="L363"/>
  <c r="J363"/>
  <c r="I363"/>
  <c r="H363"/>
  <c r="G363"/>
  <c r="F363"/>
  <c r="L353"/>
  <c r="J353"/>
  <c r="I353"/>
  <c r="H353"/>
  <c r="G353"/>
  <c r="F353"/>
  <c r="L349"/>
  <c r="J349"/>
  <c r="I349"/>
  <c r="H349"/>
  <c r="G349"/>
  <c r="F349"/>
  <c r="F383" s="1"/>
  <c r="L340"/>
  <c r="J340"/>
  <c r="I340"/>
  <c r="H340"/>
  <c r="G340"/>
  <c r="F340"/>
  <c r="L333"/>
  <c r="J333"/>
  <c r="I333"/>
  <c r="H333"/>
  <c r="G333"/>
  <c r="F333"/>
  <c r="L326"/>
  <c r="J326"/>
  <c r="I326"/>
  <c r="H326"/>
  <c r="G326"/>
  <c r="F326"/>
  <c r="L321"/>
  <c r="J321"/>
  <c r="I321"/>
  <c r="H321"/>
  <c r="G321"/>
  <c r="F321"/>
  <c r="L311"/>
  <c r="J311"/>
  <c r="I311"/>
  <c r="H311"/>
  <c r="G311"/>
  <c r="F311"/>
  <c r="L307"/>
  <c r="J307"/>
  <c r="J341" s="1"/>
  <c r="I307"/>
  <c r="I341" s="1"/>
  <c r="H307"/>
  <c r="G307"/>
  <c r="F307"/>
  <c r="L298"/>
  <c r="L291"/>
  <c r="L279"/>
  <c r="L269"/>
  <c r="L256"/>
  <c r="L249"/>
  <c r="L237"/>
  <c r="L227"/>
  <c r="L214"/>
  <c r="L207"/>
  <c r="L195"/>
  <c r="L185"/>
  <c r="L172"/>
  <c r="L165"/>
  <c r="L153"/>
  <c r="L143"/>
  <c r="L130"/>
  <c r="L123"/>
  <c r="L111"/>
  <c r="L101"/>
  <c r="L88"/>
  <c r="L81"/>
  <c r="L69"/>
  <c r="L59"/>
  <c r="L46"/>
  <c r="L39"/>
  <c r="L32"/>
  <c r="L27"/>
  <c r="L17"/>
  <c r="B593"/>
  <c r="A593"/>
  <c r="B586"/>
  <c r="A586"/>
  <c r="B579"/>
  <c r="A579"/>
  <c r="B574"/>
  <c r="A574"/>
  <c r="B564"/>
  <c r="A564"/>
  <c r="B560"/>
  <c r="A560"/>
  <c r="B551"/>
  <c r="A551"/>
  <c r="B544"/>
  <c r="A544"/>
  <c r="B537"/>
  <c r="A537"/>
  <c r="B532"/>
  <c r="A532"/>
  <c r="B522"/>
  <c r="A522"/>
  <c r="B518"/>
  <c r="A518"/>
  <c r="B509"/>
  <c r="A509"/>
  <c r="B502"/>
  <c r="A502"/>
  <c r="B495"/>
  <c r="A495"/>
  <c r="B490"/>
  <c r="A490"/>
  <c r="B480"/>
  <c r="A480"/>
  <c r="B476"/>
  <c r="A476"/>
  <c r="B467"/>
  <c r="A467"/>
  <c r="B460"/>
  <c r="A460"/>
  <c r="B453"/>
  <c r="A453"/>
  <c r="B448"/>
  <c r="A448"/>
  <c r="B438"/>
  <c r="A438"/>
  <c r="B434"/>
  <c r="A434"/>
  <c r="B425"/>
  <c r="A425"/>
  <c r="B418"/>
  <c r="A418"/>
  <c r="B411"/>
  <c r="A411"/>
  <c r="B406"/>
  <c r="A406"/>
  <c r="B396"/>
  <c r="A396"/>
  <c r="B392"/>
  <c r="A392"/>
  <c r="B383"/>
  <c r="A383"/>
  <c r="B376"/>
  <c r="A376"/>
  <c r="B369"/>
  <c r="A369"/>
  <c r="B364"/>
  <c r="A364"/>
  <c r="B354"/>
  <c r="A354"/>
  <c r="B350"/>
  <c r="A350"/>
  <c r="B341"/>
  <c r="A341"/>
  <c r="B334"/>
  <c r="A334"/>
  <c r="B327"/>
  <c r="A327"/>
  <c r="B322"/>
  <c r="A322"/>
  <c r="B312"/>
  <c r="A312"/>
  <c r="B308"/>
  <c r="A308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J383" l="1"/>
  <c r="L593"/>
  <c r="G593"/>
  <c r="F341"/>
  <c r="H467"/>
  <c r="F467"/>
  <c r="L551"/>
  <c r="G551"/>
  <c r="F89"/>
  <c r="H173"/>
  <c r="J257"/>
  <c r="G299"/>
  <c r="G341"/>
  <c r="L341"/>
  <c r="L383"/>
  <c r="G383"/>
  <c r="L425"/>
  <c r="G425"/>
  <c r="G467"/>
  <c r="H509"/>
  <c r="F509"/>
  <c r="H551"/>
  <c r="I383"/>
  <c r="J509"/>
  <c r="F551"/>
  <c r="J551"/>
  <c r="J467"/>
  <c r="F47"/>
  <c r="H131"/>
  <c r="J215"/>
  <c r="G257"/>
  <c r="H341"/>
  <c r="H383"/>
  <c r="J425"/>
  <c r="H425"/>
  <c r="I509"/>
  <c r="L494"/>
  <c r="L509" s="1"/>
  <c r="I551"/>
  <c r="I593"/>
  <c r="L467"/>
  <c r="G47"/>
  <c r="H47"/>
  <c r="J131"/>
  <c r="G173"/>
  <c r="I257"/>
  <c r="F299"/>
  <c r="J47"/>
  <c r="G89"/>
  <c r="I173"/>
  <c r="F215"/>
  <c r="H299"/>
  <c r="H89"/>
  <c r="J173"/>
  <c r="G215"/>
  <c r="I299"/>
  <c r="I89"/>
  <c r="F131"/>
  <c r="H215"/>
  <c r="J299"/>
  <c r="J89"/>
  <c r="G131"/>
  <c r="I215"/>
  <c r="F257"/>
  <c r="I47"/>
  <c r="I131"/>
  <c r="F173"/>
  <c r="H257"/>
  <c r="I594" l="1"/>
  <c r="G594"/>
  <c r="F594"/>
  <c r="J594"/>
  <c r="H594"/>
  <c r="L47"/>
  <c r="L74"/>
  <c r="L89"/>
  <c r="L116"/>
  <c r="L131" s="1"/>
  <c r="L158"/>
  <c r="L173"/>
  <c r="L200"/>
  <c r="L242"/>
  <c r="L257"/>
  <c r="L284"/>
  <c r="L299" s="1"/>
  <c r="L594" l="1"/>
</calcChain>
</file>

<file path=xl/sharedStrings.xml><?xml version="1.0" encoding="utf-8"?>
<sst xmlns="http://schemas.openxmlformats.org/spreadsheetml/2006/main" count="630" uniqueCount="92">
  <si>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</si>
  <si>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</si>
  <si>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</si>
  <si>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</si>
  <si>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</si>
  <si>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</si>
  <si>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</si>
  <si>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</si>
  <si>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</si>
  <si>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</si>
  <si>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</si>
  <si>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</si>
  <si>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</si>
  <si>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</si>
  <si>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</si>
  <si>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</si>
  <si>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</si>
  <si>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</si>
  <si>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</si>
  <si>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</si>
  <si>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</si>
  <si>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</si>
  <si>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</si>
  <si>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</si>
  <si>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</si>
  <si>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</si>
  <si>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</si>
  <si>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</si>
  <si>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</si>
  <si>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</si>
  <si>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</si>
  <si>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</si>
  <si>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</si>
  <si>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</si>
  <si>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</si>
  <si>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</si>
  <si>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</si>
  <si>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</si>
  <si>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</si>
  <si>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</si>
  <si>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</si>
  <si>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</si>
  <si>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</si>
  <si>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</si>
  <si>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</si>
  <si>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</si>
  <si>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макароны отварные со сливочным маслом</t>
  </si>
  <si>
    <t>80/20</t>
  </si>
  <si>
    <t>чай с сахаром</t>
  </si>
  <si>
    <t>190/10</t>
  </si>
  <si>
    <t>чай с сахаром и лимоном</t>
  </si>
  <si>
    <t>185/10/5</t>
  </si>
  <si>
    <t>чай с сахаром и яблоками</t>
  </si>
  <si>
    <t>180/10/10</t>
  </si>
  <si>
    <t>фрукт</t>
  </si>
  <si>
    <t>каша молочная геркулесовая со сливочным маслом</t>
  </si>
  <si>
    <t>200/5/10</t>
  </si>
  <si>
    <t>картофельное пюре</t>
  </si>
  <si>
    <t>90/30</t>
  </si>
  <si>
    <t>каша"дружба" со сливочным маслом</t>
  </si>
  <si>
    <t>пирожок с повидлом</t>
  </si>
  <si>
    <t>сыр</t>
  </si>
  <si>
    <t>плов из говядины</t>
  </si>
  <si>
    <t>каша гречневая рассыпчатая</t>
  </si>
  <si>
    <t>50/50</t>
  </si>
  <si>
    <t>180/10/7</t>
  </si>
  <si>
    <t>винигрет овощной</t>
  </si>
  <si>
    <t>сосиска в тесте</t>
  </si>
  <si>
    <t>салат из моркови с яблоками/салат из припущенной моркови</t>
  </si>
  <si>
    <t>котлета куринная с соусом</t>
  </si>
  <si>
    <t>ржано-пшеничный</t>
  </si>
  <si>
    <t>хлеб пшеничный</t>
  </si>
  <si>
    <t>рис отварной</t>
  </si>
  <si>
    <t>котлета говяжья с соусом</t>
  </si>
  <si>
    <t>хлеб ржано-пшеничный</t>
  </si>
  <si>
    <t>салат из белокочанной капусты/ огурцы свежие порционно с маслом</t>
  </si>
  <si>
    <t>жаркое по домашнему</t>
  </si>
  <si>
    <t>гречка отвароная</t>
  </si>
  <si>
    <t>птица, тушенная в сметанном соусе</t>
  </si>
  <si>
    <t>рыба, запеченнаят в сметанном соусе</t>
  </si>
  <si>
    <t>кондитерское изделие</t>
  </si>
  <si>
    <t>сложный гарнир</t>
  </si>
  <si>
    <t>кнели куринные с соусом</t>
  </si>
  <si>
    <t>салат из белокочанной капусты/ огурцы свежие</t>
  </si>
  <si>
    <t>макароны отварные с маслом</t>
  </si>
  <si>
    <t>сосиска отварная с соусом</t>
  </si>
  <si>
    <t>100/20</t>
  </si>
  <si>
    <t>жаркое по-домашнему</t>
  </si>
  <si>
    <t>сладкое</t>
  </si>
  <si>
    <t>салат из моркови</t>
  </si>
  <si>
    <t>Шарипова Г.С.</t>
  </si>
  <si>
    <t>МБОУ "Старо-Салманская ООШ"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</si>
</sst>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21" sqref="R2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 t="s">
        <v>91</v>
      </c>
      <c r="D1" s="59"/>
      <c r="E1" s="59"/>
      <c r="F1" s="13" t="s">
        <v>16</v>
      </c>
      <c r="G1" s="2" t="s">
        <v>17</v>
      </c>
      <c r="H1" s="60" t="s">
        <v>45</v>
      </c>
      <c r="I1" s="60"/>
      <c r="J1" s="60"/>
      <c r="K1" s="60"/>
    </row>
    <row r="2" spans="1:12" ht="18">
      <c r="A2" s="40" t="s">
        <v>6</v>
      </c>
      <c r="C2" s="2"/>
      <c r="G2" s="2" t="s">
        <v>18</v>
      </c>
      <c r="H2" s="60" t="s">
        <v>90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2">
        <v>12</v>
      </c>
      <c r="I3" s="52">
        <v>1</v>
      </c>
      <c r="J3" s="53">
        <v>2025</v>
      </c>
      <c r="K3" s="1"/>
    </row>
    <row r="4" spans="1:12">
      <c r="C4" s="2"/>
      <c r="D4" s="4"/>
      <c r="H4" s="54" t="s">
        <v>42</v>
      </c>
      <c r="I4" s="54" t="s">
        <v>43</v>
      </c>
      <c r="J4" s="54" t="s">
        <v>44</v>
      </c>
    </row>
    <row r="5" spans="1:12" ht="33.7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4" t="s">
        <v>46</v>
      </c>
      <c r="F6" s="45">
        <v>150</v>
      </c>
      <c r="G6" s="45">
        <v>5.47</v>
      </c>
      <c r="H6" s="45">
        <v>6.37</v>
      </c>
      <c r="I6" s="45">
        <v>34.340000000000003</v>
      </c>
      <c r="J6" s="45">
        <v>204</v>
      </c>
      <c r="K6" s="46">
        <v>203</v>
      </c>
      <c r="L6" s="45"/>
    </row>
    <row r="7" spans="1:12" ht="15">
      <c r="A7" s="25"/>
      <c r="B7" s="16"/>
      <c r="C7" s="11"/>
      <c r="D7" s="6" t="s">
        <v>21</v>
      </c>
      <c r="E7" s="47" t="s">
        <v>69</v>
      </c>
      <c r="F7" s="48" t="s">
        <v>47</v>
      </c>
      <c r="G7" s="48">
        <v>11.15</v>
      </c>
      <c r="H7" s="48">
        <v>13.48</v>
      </c>
      <c r="I7" s="48">
        <v>14.06</v>
      </c>
      <c r="J7" s="48">
        <v>236.9</v>
      </c>
      <c r="K7" s="49">
        <v>268</v>
      </c>
      <c r="L7" s="48"/>
    </row>
    <row r="8" spans="1:12" ht="15">
      <c r="A8" s="25"/>
      <c r="B8" s="16"/>
      <c r="C8" s="11"/>
      <c r="D8" s="7" t="s">
        <v>22</v>
      </c>
      <c r="E8" s="47" t="s">
        <v>48</v>
      </c>
      <c r="F8" s="48" t="s">
        <v>49</v>
      </c>
      <c r="G8" s="48">
        <v>2.1000000000000001E-2</v>
      </c>
      <c r="H8" s="48">
        <v>5.0000000000000001E-3</v>
      </c>
      <c r="I8" s="48">
        <v>14.98</v>
      </c>
      <c r="J8" s="48">
        <v>60</v>
      </c>
      <c r="K8" s="49">
        <v>376</v>
      </c>
      <c r="L8" s="48"/>
    </row>
    <row r="9" spans="1:12" ht="15">
      <c r="A9" s="25"/>
      <c r="B9" s="16"/>
      <c r="C9" s="11"/>
      <c r="D9" s="7" t="s">
        <v>32</v>
      </c>
      <c r="E9" s="47" t="s">
        <v>71</v>
      </c>
      <c r="F9" s="48">
        <v>20</v>
      </c>
      <c r="G9" s="48">
        <v>1.64</v>
      </c>
      <c r="H9" s="48">
        <v>0.54</v>
      </c>
      <c r="I9" s="48">
        <v>9.6</v>
      </c>
      <c r="J9" s="48">
        <v>49.82</v>
      </c>
      <c r="K9" s="49"/>
      <c r="L9" s="48"/>
    </row>
    <row r="10" spans="1:12" ht="15">
      <c r="A10" s="25"/>
      <c r="B10" s="16"/>
      <c r="C10" s="11"/>
      <c r="D10" s="7" t="s">
        <v>33</v>
      </c>
      <c r="E10" s="47" t="s">
        <v>74</v>
      </c>
      <c r="F10" s="48">
        <v>20</v>
      </c>
      <c r="G10" s="48">
        <v>1.32</v>
      </c>
      <c r="H10" s="48">
        <v>0.22</v>
      </c>
      <c r="I10" s="48">
        <v>8.1999999999999993</v>
      </c>
      <c r="J10" s="48">
        <v>40.6</v>
      </c>
      <c r="K10" s="49"/>
      <c r="L10" s="48"/>
    </row>
    <row r="11" spans="1:12" ht="25.5">
      <c r="A11" s="25"/>
      <c r="B11" s="16"/>
      <c r="C11" s="11"/>
      <c r="D11" s="6" t="s">
        <v>27</v>
      </c>
      <c r="E11" s="47" t="s">
        <v>68</v>
      </c>
      <c r="F11" s="48">
        <v>60</v>
      </c>
      <c r="G11" s="48">
        <v>0.8</v>
      </c>
      <c r="H11" s="48">
        <v>0.1</v>
      </c>
      <c r="I11" s="48">
        <v>2.6</v>
      </c>
      <c r="J11" s="48">
        <v>14.5</v>
      </c>
      <c r="K11" s="49">
        <v>17</v>
      </c>
      <c r="L11" s="48"/>
    </row>
    <row r="12" spans="1:12" ht="15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5">
      <c r="A13" s="26"/>
      <c r="B13" s="18"/>
      <c r="C13" s="8"/>
      <c r="D13" s="19" t="s">
        <v>39</v>
      </c>
      <c r="E13" s="9"/>
      <c r="F13" s="21">
        <f>SUM(F6:F12)</f>
        <v>250</v>
      </c>
      <c r="G13" s="21">
        <f t="shared" ref="G13:J13" si="0">SUM(G6:G12)</f>
        <v>20.401000000000003</v>
      </c>
      <c r="H13" s="21">
        <f t="shared" si="0"/>
        <v>20.715</v>
      </c>
      <c r="I13" s="21">
        <f t="shared" si="0"/>
        <v>83.78</v>
      </c>
      <c r="J13" s="21">
        <f t="shared" si="0"/>
        <v>605.82000000000005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/>
      <c r="F18" s="48"/>
      <c r="G18" s="48"/>
      <c r="H18" s="48"/>
      <c r="I18" s="48"/>
      <c r="J18" s="48"/>
      <c r="K18" s="49"/>
      <c r="L18" s="48"/>
    </row>
    <row r="19" spans="1:12" ht="15">
      <c r="A19" s="25"/>
      <c r="B19" s="16"/>
      <c r="C19" s="11"/>
      <c r="D19" s="7" t="s">
        <v>28</v>
      </c>
      <c r="E19" s="47"/>
      <c r="F19" s="48"/>
      <c r="G19" s="48"/>
      <c r="H19" s="48"/>
      <c r="I19" s="48"/>
      <c r="J19" s="48"/>
      <c r="K19" s="49"/>
      <c r="L19" s="48"/>
    </row>
    <row r="20" spans="1:12" ht="15">
      <c r="A20" s="25"/>
      <c r="B20" s="16"/>
      <c r="C20" s="11"/>
      <c r="D20" s="7" t="s">
        <v>29</v>
      </c>
      <c r="E20" s="47"/>
      <c r="F20" s="48"/>
      <c r="G20" s="48"/>
      <c r="H20" s="48"/>
      <c r="I20" s="48"/>
      <c r="J20" s="48"/>
      <c r="K20" s="49"/>
      <c r="L20" s="48"/>
    </row>
    <row r="21" spans="1:12" ht="15">
      <c r="A21" s="25"/>
      <c r="B21" s="16"/>
      <c r="C21" s="11"/>
      <c r="D21" s="7" t="s">
        <v>30</v>
      </c>
      <c r="E21" s="47"/>
      <c r="F21" s="48"/>
      <c r="G21" s="48"/>
      <c r="H21" s="48"/>
      <c r="I21" s="48"/>
      <c r="J21" s="48"/>
      <c r="K21" s="49"/>
      <c r="L21" s="48"/>
    </row>
    <row r="22" spans="1:12" ht="15">
      <c r="A22" s="25"/>
      <c r="B22" s="16"/>
      <c r="C22" s="11"/>
      <c r="D22" s="7" t="s">
        <v>31</v>
      </c>
      <c r="E22" s="47"/>
      <c r="F22" s="48"/>
      <c r="G22" s="48"/>
      <c r="H22" s="48"/>
      <c r="I22" s="48"/>
      <c r="J22" s="48"/>
      <c r="K22" s="49"/>
      <c r="L22" s="48"/>
    </row>
    <row r="23" spans="1:12" ht="15">
      <c r="A23" s="25"/>
      <c r="B23" s="16"/>
      <c r="C23" s="11"/>
      <c r="D23" s="7" t="s">
        <v>32</v>
      </c>
      <c r="E23" s="47"/>
      <c r="F23" s="48"/>
      <c r="G23" s="48"/>
      <c r="H23" s="48"/>
      <c r="I23" s="48"/>
      <c r="J23" s="48"/>
      <c r="K23" s="49"/>
      <c r="L23" s="48"/>
    </row>
    <row r="24" spans="1:12" ht="15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250</v>
      </c>
      <c r="G47" s="34">
        <f t="shared" ref="G47:J47" si="7">G13+G17+G27+G32+G39+G46</f>
        <v>20.401000000000003</v>
      </c>
      <c r="H47" s="34">
        <f t="shared" si="7"/>
        <v>20.715</v>
      </c>
      <c r="I47" s="34">
        <f t="shared" si="7"/>
        <v>83.78</v>
      </c>
      <c r="J47" s="34">
        <f t="shared" si="7"/>
        <v>605.82000000000005</v>
      </c>
      <c r="K47" s="35"/>
      <c r="L47" s="34">
        <f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30</v>
      </c>
      <c r="E48" s="44" t="s">
        <v>76</v>
      </c>
      <c r="F48" s="45">
        <v>200</v>
      </c>
      <c r="G48" s="45">
        <v>15.3</v>
      </c>
      <c r="H48" s="45">
        <v>15.8</v>
      </c>
      <c r="I48" s="45">
        <v>31.8</v>
      </c>
      <c r="J48" s="45">
        <v>330.6</v>
      </c>
      <c r="K48" s="46">
        <v>50</v>
      </c>
      <c r="L48" s="45"/>
    </row>
    <row r="49" spans="1:12" ht="15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5">
      <c r="A50" s="15"/>
      <c r="B50" s="16"/>
      <c r="C50" s="11"/>
      <c r="D50" s="7" t="s">
        <v>22</v>
      </c>
      <c r="E50" s="47" t="s">
        <v>50</v>
      </c>
      <c r="F50" s="48" t="s">
        <v>51</v>
      </c>
      <c r="G50" s="48">
        <v>4.4999999999999998E-2</v>
      </c>
      <c r="H50" s="48">
        <v>5.0000000000000001E-3</v>
      </c>
      <c r="I50" s="48">
        <v>15.12</v>
      </c>
      <c r="J50" s="48">
        <v>60.7</v>
      </c>
      <c r="K50" s="49">
        <v>377</v>
      </c>
      <c r="L50" s="48"/>
    </row>
    <row r="51" spans="1:12" ht="15">
      <c r="A51" s="15"/>
      <c r="B51" s="16"/>
      <c r="C51" s="11"/>
      <c r="D51" s="7" t="s">
        <v>32</v>
      </c>
      <c r="E51" s="47" t="s">
        <v>71</v>
      </c>
      <c r="F51" s="48">
        <v>50</v>
      </c>
      <c r="G51" s="48">
        <v>3.28</v>
      </c>
      <c r="H51" s="48">
        <v>0.44</v>
      </c>
      <c r="I51" s="48">
        <v>23.76</v>
      </c>
      <c r="J51" s="48">
        <v>115</v>
      </c>
      <c r="K51" s="49"/>
      <c r="L51" s="48"/>
    </row>
    <row r="52" spans="1:12" ht="15">
      <c r="A52" s="15"/>
      <c r="B52" s="16"/>
      <c r="C52" s="11"/>
      <c r="D52" s="1" t="s">
        <v>33</v>
      </c>
      <c r="E52" s="47" t="s">
        <v>74</v>
      </c>
      <c r="F52" s="48"/>
      <c r="G52" s="48"/>
      <c r="H52" s="48"/>
      <c r="I52" s="48"/>
      <c r="J52" s="48"/>
      <c r="K52" s="49"/>
      <c r="L52" s="48"/>
    </row>
    <row r="53" spans="1:12" ht="25.5">
      <c r="A53" s="15"/>
      <c r="B53" s="16"/>
      <c r="C53" s="11"/>
      <c r="D53" s="6" t="s">
        <v>27</v>
      </c>
      <c r="E53" s="47" t="s">
        <v>75</v>
      </c>
      <c r="F53" s="48">
        <v>60</v>
      </c>
      <c r="G53" s="48">
        <v>0.87</v>
      </c>
      <c r="H53" s="48">
        <v>4.05</v>
      </c>
      <c r="I53" s="48">
        <v>9.2100000000000009</v>
      </c>
      <c r="J53" s="48">
        <v>76.7</v>
      </c>
      <c r="K53" s="49">
        <v>52</v>
      </c>
      <c r="L53" s="48"/>
    </row>
    <row r="54" spans="1:12" ht="15">
      <c r="A54" s="15"/>
      <c r="B54" s="16"/>
      <c r="C54" s="11"/>
      <c r="D54" s="7" t="s">
        <v>24</v>
      </c>
      <c r="E54" s="47"/>
      <c r="F54" s="48"/>
      <c r="G54" s="48"/>
      <c r="H54" s="48"/>
      <c r="I54" s="48"/>
      <c r="J54" s="48"/>
      <c r="K54" s="49"/>
      <c r="L54" s="48"/>
    </row>
    <row r="55" spans="1:12" ht="1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/>
      <c r="F60" s="48"/>
      <c r="G60" s="48"/>
      <c r="H60" s="48"/>
      <c r="I60" s="48"/>
      <c r="J60" s="48"/>
      <c r="K60" s="49"/>
      <c r="L60" s="48"/>
    </row>
    <row r="61" spans="1:12" ht="1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>
      <c r="A62" s="15"/>
      <c r="B62" s="16"/>
      <c r="C62" s="11"/>
      <c r="D62" s="7" t="s">
        <v>29</v>
      </c>
      <c r="E62" s="47"/>
      <c r="F62" s="48"/>
      <c r="G62" s="48"/>
      <c r="H62" s="48"/>
      <c r="I62" s="48"/>
      <c r="J62" s="48"/>
      <c r="K62" s="49"/>
      <c r="L62" s="48"/>
    </row>
    <row r="63" spans="1:12" ht="15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5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5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:L69" si="20">SUM(J60:J68)</f>
        <v>0</v>
      </c>
      <c r="K69" s="27"/>
      <c r="L69" s="21">
        <f t="shared" si="20"/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f>F55+F59+F69+F74+F81+F88</f>
        <v>310</v>
      </c>
      <c r="G89" s="34">
        <f t="shared" ref="G89" si="34">G55+G59+G69+G74+G81+G88</f>
        <v>19.495000000000001</v>
      </c>
      <c r="H89" s="34">
        <f t="shared" ref="H89" si="35">H55+H59+H69+H74+H81+H88</f>
        <v>20.295000000000002</v>
      </c>
      <c r="I89" s="34">
        <f t="shared" ref="I89" si="36">I55+I59+I69+I74+I81+I88</f>
        <v>79.890000000000015</v>
      </c>
      <c r="J89" s="34">
        <f t="shared" ref="J89" si="37">J55+J59+J69+J74+J81+J88</f>
        <v>583</v>
      </c>
      <c r="K89" s="35"/>
      <c r="L89" s="34">
        <f t="shared" ref="L89" si="38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30</v>
      </c>
      <c r="E90" s="44" t="s">
        <v>77</v>
      </c>
      <c r="F90" s="45">
        <v>150</v>
      </c>
      <c r="G90" s="45">
        <v>3.8340000000000001</v>
      </c>
      <c r="H90" s="45">
        <v>5.42</v>
      </c>
      <c r="I90" s="45">
        <v>31.6</v>
      </c>
      <c r="J90" s="45">
        <v>210</v>
      </c>
      <c r="K90" s="46">
        <v>304</v>
      </c>
      <c r="L90" s="45"/>
    </row>
    <row r="91" spans="1:12" ht="15">
      <c r="A91" s="25"/>
      <c r="B91" s="16"/>
      <c r="C91" s="11"/>
      <c r="D91" s="6" t="s">
        <v>21</v>
      </c>
      <c r="E91" s="47" t="s">
        <v>78</v>
      </c>
      <c r="F91" s="48" t="s">
        <v>47</v>
      </c>
      <c r="G91" s="48">
        <v>10.6</v>
      </c>
      <c r="H91" s="48">
        <v>12.11</v>
      </c>
      <c r="I91" s="48">
        <v>6.58</v>
      </c>
      <c r="J91" s="48">
        <v>177.71</v>
      </c>
      <c r="K91" s="49">
        <v>294</v>
      </c>
      <c r="L91" s="48"/>
    </row>
    <row r="92" spans="1:12" ht="15">
      <c r="A92" s="25"/>
      <c r="B92" s="16"/>
      <c r="C92" s="11"/>
      <c r="D92" s="7" t="s">
        <v>22</v>
      </c>
      <c r="E92" s="47" t="s">
        <v>52</v>
      </c>
      <c r="F92" s="48" t="s">
        <v>53</v>
      </c>
      <c r="G92" s="48">
        <v>0.2</v>
      </c>
      <c r="H92" s="48">
        <v>0.5</v>
      </c>
      <c r="I92" s="48">
        <v>15.7</v>
      </c>
      <c r="J92" s="48">
        <v>65.3</v>
      </c>
      <c r="K92" s="49">
        <v>685</v>
      </c>
      <c r="L92" s="48"/>
    </row>
    <row r="93" spans="1:12" ht="15">
      <c r="A93" s="25"/>
      <c r="B93" s="16"/>
      <c r="C93" s="11"/>
      <c r="D93" s="7" t="s">
        <v>23</v>
      </c>
      <c r="E93" s="47" t="s">
        <v>71</v>
      </c>
      <c r="F93" s="48">
        <v>20</v>
      </c>
      <c r="G93" s="48">
        <v>1.64</v>
      </c>
      <c r="H93" s="48">
        <v>0.54</v>
      </c>
      <c r="I93" s="48">
        <v>9.6</v>
      </c>
      <c r="J93" s="48">
        <v>49.2</v>
      </c>
      <c r="K93" s="49"/>
      <c r="L93" s="48"/>
    </row>
    <row r="94" spans="1:12" ht="15">
      <c r="A94" s="25"/>
      <c r="B94" s="16"/>
      <c r="C94" s="11"/>
      <c r="D94" s="1" t="s">
        <v>23</v>
      </c>
      <c r="E94" s="2" t="s">
        <v>74</v>
      </c>
      <c r="F94" s="48">
        <v>20</v>
      </c>
      <c r="G94" s="48">
        <v>1.32</v>
      </c>
      <c r="H94" s="48">
        <v>0.22</v>
      </c>
      <c r="I94" s="48">
        <v>8.1999999999999993</v>
      </c>
      <c r="J94" s="48">
        <v>40.06</v>
      </c>
      <c r="K94" s="49">
        <v>338</v>
      </c>
      <c r="L94" s="48"/>
    </row>
    <row r="95" spans="1:12" ht="15">
      <c r="A95" s="25"/>
      <c r="B95" s="16"/>
      <c r="C95" s="11"/>
      <c r="D95" s="1" t="s">
        <v>27</v>
      </c>
      <c r="E95" s="47" t="s">
        <v>66</v>
      </c>
      <c r="F95" s="48">
        <v>60</v>
      </c>
      <c r="G95" s="48">
        <v>0.86</v>
      </c>
      <c r="H95" s="48">
        <v>6.1</v>
      </c>
      <c r="I95" s="48">
        <v>5.84</v>
      </c>
      <c r="J95" s="48">
        <v>81.8</v>
      </c>
      <c r="K95" s="49"/>
      <c r="L95" s="48"/>
    </row>
    <row r="96" spans="1:12" ht="15">
      <c r="A96" s="25"/>
      <c r="B96" s="16"/>
      <c r="C96" s="11"/>
      <c r="D96" s="7" t="s">
        <v>24</v>
      </c>
      <c r="E96" s="47"/>
      <c r="F96" s="48"/>
      <c r="G96" s="48"/>
      <c r="H96" s="48"/>
      <c r="I96" s="48"/>
      <c r="J96" s="48"/>
      <c r="K96" s="49"/>
      <c r="L96" s="48"/>
    </row>
    <row r="97" spans="1:12" ht="15">
      <c r="A97" s="26"/>
      <c r="B97" s="18"/>
      <c r="C97" s="8"/>
      <c r="D97" s="19" t="s">
        <v>39</v>
      </c>
      <c r="E97" s="9"/>
      <c r="F97" s="21">
        <f>SUM(F90:F96)</f>
        <v>250</v>
      </c>
      <c r="G97" s="21">
        <f t="shared" ref="G97" si="39">SUM(G90:G96)</f>
        <v>18.453999999999997</v>
      </c>
      <c r="H97" s="21">
        <f t="shared" ref="H97" si="40">SUM(H90:H96)</f>
        <v>24.89</v>
      </c>
      <c r="I97" s="21">
        <f t="shared" ref="I97" si="41">SUM(I90:I96)</f>
        <v>77.52</v>
      </c>
      <c r="J97" s="21">
        <f t="shared" ref="J97" si="42">SUM(J90:J96)</f>
        <v>624.06999999999994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/>
      <c r="F102" s="48"/>
      <c r="G102" s="48"/>
      <c r="H102" s="48"/>
      <c r="I102" s="48"/>
      <c r="J102" s="48"/>
      <c r="K102" s="49"/>
      <c r="L102" s="48"/>
    </row>
    <row r="103" spans="1:12" ht="15">
      <c r="A103" s="25"/>
      <c r="B103" s="16"/>
      <c r="C103" s="11"/>
      <c r="D103" s="7" t="s">
        <v>28</v>
      </c>
      <c r="E103" s="47"/>
      <c r="F103" s="48"/>
      <c r="G103" s="48"/>
      <c r="H103" s="48"/>
      <c r="I103" s="48"/>
      <c r="J103" s="48"/>
      <c r="K103" s="49"/>
      <c r="L103" s="48"/>
    </row>
    <row r="104" spans="1:12" ht="15">
      <c r="A104" s="25"/>
      <c r="B104" s="16"/>
      <c r="C104" s="11"/>
      <c r="D104" s="7" t="s">
        <v>29</v>
      </c>
      <c r="E104" s="47"/>
      <c r="F104" s="48"/>
      <c r="G104" s="48"/>
      <c r="H104" s="48"/>
      <c r="I104" s="48"/>
      <c r="J104" s="48"/>
      <c r="K104" s="49"/>
      <c r="L104" s="48"/>
    </row>
    <row r="105" spans="1:12" ht="15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>
      <c r="A106" s="25"/>
      <c r="B106" s="16"/>
      <c r="C106" s="11"/>
      <c r="D106" s="7" t="s">
        <v>31</v>
      </c>
      <c r="E106" s="47"/>
      <c r="F106" s="48"/>
      <c r="G106" s="48"/>
      <c r="H106" s="48"/>
      <c r="I106" s="48"/>
      <c r="J106" s="48"/>
      <c r="K106" s="49"/>
      <c r="L106" s="48"/>
    </row>
    <row r="107" spans="1:12" ht="15">
      <c r="A107" s="25"/>
      <c r="B107" s="16"/>
      <c r="C107" s="11"/>
      <c r="D107" s="7" t="s">
        <v>32</v>
      </c>
      <c r="E107" s="47"/>
      <c r="F107" s="48"/>
      <c r="G107" s="48"/>
      <c r="H107" s="48"/>
      <c r="I107" s="48"/>
      <c r="J107" s="48"/>
      <c r="K107" s="49"/>
      <c r="L107" s="48"/>
    </row>
    <row r="108" spans="1:12" ht="15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:L111" si="50">SUM(J102:J110)</f>
        <v>0</v>
      </c>
      <c r="K111" s="27"/>
      <c r="L111" s="21">
        <f t="shared" si="50"/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250</v>
      </c>
      <c r="G131" s="34">
        <f t="shared" ref="G131" si="64">G97+G101+G111+G116+G123+G130</f>
        <v>18.453999999999997</v>
      </c>
      <c r="H131" s="34">
        <f t="shared" ref="H131" si="65">H97+H101+H111+H116+H123+H130</f>
        <v>24.89</v>
      </c>
      <c r="I131" s="34">
        <f t="shared" ref="I131" si="66">I97+I101+I111+I116+I123+I130</f>
        <v>77.52</v>
      </c>
      <c r="J131" s="34">
        <f t="shared" ref="J131" si="67">J97+J101+J111+J116+J123+J130</f>
        <v>624.06999999999994</v>
      </c>
      <c r="K131" s="35"/>
      <c r="L131" s="34">
        <f t="shared" ref="L131" si="68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4" t="s">
        <v>55</v>
      </c>
      <c r="F132" s="45" t="s">
        <v>56</v>
      </c>
      <c r="G132" s="45">
        <v>7.3</v>
      </c>
      <c r="H132" s="45">
        <v>10.39</v>
      </c>
      <c r="I132" s="45">
        <v>16.43</v>
      </c>
      <c r="J132" s="45">
        <v>188.4</v>
      </c>
      <c r="K132" s="46">
        <v>173</v>
      </c>
      <c r="L132" s="45"/>
    </row>
    <row r="133" spans="1:12" ht="15">
      <c r="A133" s="25"/>
      <c r="B133" s="16"/>
      <c r="C133" s="11"/>
      <c r="D133" s="6" t="s">
        <v>21</v>
      </c>
      <c r="E133" s="47" t="s">
        <v>67</v>
      </c>
      <c r="F133" s="48">
        <v>60</v>
      </c>
      <c r="G133" s="48">
        <v>8.11</v>
      </c>
      <c r="H133" s="48">
        <v>8.9499999999999993</v>
      </c>
      <c r="I133" s="48">
        <v>24.53</v>
      </c>
      <c r="J133" s="48">
        <v>192</v>
      </c>
      <c r="K133" s="49">
        <v>406</v>
      </c>
      <c r="L133" s="48"/>
    </row>
    <row r="134" spans="1:12" ht="15">
      <c r="A134" s="25"/>
      <c r="B134" s="16"/>
      <c r="C134" s="11"/>
      <c r="D134" s="7" t="s">
        <v>22</v>
      </c>
      <c r="E134" s="47" t="s">
        <v>48</v>
      </c>
      <c r="F134" s="48" t="s">
        <v>49</v>
      </c>
      <c r="G134" s="48">
        <v>2.1000000000000001E-2</v>
      </c>
      <c r="H134" s="48">
        <v>5.0000000000000001E-3</v>
      </c>
      <c r="I134" s="48">
        <v>14.98</v>
      </c>
      <c r="J134" s="48">
        <v>60</v>
      </c>
      <c r="K134" s="49">
        <v>376</v>
      </c>
      <c r="L134" s="48"/>
    </row>
    <row r="135" spans="1:12" ht="15">
      <c r="A135" s="25"/>
      <c r="B135" s="16"/>
      <c r="C135" s="11"/>
      <c r="D135" s="7" t="s">
        <v>32</v>
      </c>
      <c r="E135" s="47" t="s">
        <v>71</v>
      </c>
      <c r="F135" s="48">
        <v>20</v>
      </c>
      <c r="G135" s="48">
        <v>1.64</v>
      </c>
      <c r="H135" s="48">
        <v>0.54</v>
      </c>
      <c r="I135" s="48">
        <v>9.6</v>
      </c>
      <c r="J135" s="48">
        <v>49.82</v>
      </c>
      <c r="K135" s="49"/>
      <c r="L135" s="48"/>
    </row>
    <row r="136" spans="1:12" ht="15">
      <c r="A136" s="25"/>
      <c r="B136" s="16"/>
      <c r="C136" s="11"/>
      <c r="D136" s="1" t="s">
        <v>33</v>
      </c>
      <c r="E136" s="2" t="s">
        <v>74</v>
      </c>
      <c r="F136" s="48">
        <v>20</v>
      </c>
      <c r="G136" s="48">
        <v>1.32</v>
      </c>
      <c r="H136" s="48">
        <v>0.22</v>
      </c>
      <c r="I136" s="48">
        <v>8.1999999999999993</v>
      </c>
      <c r="J136" s="48">
        <v>40.06</v>
      </c>
      <c r="K136" s="49"/>
      <c r="L136" s="48"/>
    </row>
    <row r="137" spans="1:12" ht="15">
      <c r="A137" s="25"/>
      <c r="B137" s="16"/>
      <c r="C137" s="11"/>
      <c r="D137" s="7" t="s">
        <v>24</v>
      </c>
      <c r="E137" s="47" t="s">
        <v>54</v>
      </c>
      <c r="F137" s="48">
        <v>100</v>
      </c>
      <c r="G137" s="48">
        <v>0.4</v>
      </c>
      <c r="H137" s="48">
        <v>0.4</v>
      </c>
      <c r="I137" s="48">
        <v>7.35</v>
      </c>
      <c r="J137" s="48">
        <v>46.6</v>
      </c>
      <c r="K137" s="49">
        <v>338</v>
      </c>
      <c r="L137" s="48"/>
    </row>
    <row r="138" spans="1:12" ht="15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200</v>
      </c>
      <c r="G139" s="21">
        <f t="shared" ref="G139" si="69">SUM(G132:G138)</f>
        <v>18.791</v>
      </c>
      <c r="H139" s="21">
        <f t="shared" ref="H139" si="70">SUM(H132:H138)</f>
        <v>20.504999999999995</v>
      </c>
      <c r="I139" s="21">
        <f t="shared" ref="I139" si="71">SUM(I132:I138)</f>
        <v>81.089999999999989</v>
      </c>
      <c r="J139" s="21">
        <f t="shared" ref="J139" si="72">SUM(J132:J138)</f>
        <v>576.88</v>
      </c>
      <c r="K139" s="27"/>
      <c r="L139" s="21">
        <f t="shared" ref="L139" si="73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/>
      <c r="F144" s="48"/>
      <c r="G144" s="48"/>
      <c r="H144" s="48"/>
      <c r="I144" s="48"/>
      <c r="J144" s="48"/>
      <c r="K144" s="49"/>
      <c r="L144" s="48"/>
    </row>
    <row r="145" spans="1:12" ht="15">
      <c r="A145" s="25"/>
      <c r="B145" s="16"/>
      <c r="C145" s="11"/>
      <c r="D145" s="7" t="s">
        <v>28</v>
      </c>
      <c r="E145" s="47"/>
      <c r="F145" s="48"/>
      <c r="G145" s="48"/>
      <c r="H145" s="48"/>
      <c r="I145" s="48"/>
      <c r="J145" s="48"/>
      <c r="K145" s="49"/>
      <c r="L145" s="48"/>
    </row>
    <row r="146" spans="1:12" ht="15">
      <c r="A146" s="25"/>
      <c r="B146" s="16"/>
      <c r="C146" s="11"/>
      <c r="D146" s="7" t="s">
        <v>29</v>
      </c>
      <c r="E146" s="47"/>
      <c r="F146" s="48"/>
      <c r="G146" s="48"/>
      <c r="H146" s="48"/>
      <c r="I146" s="48"/>
      <c r="J146" s="48"/>
      <c r="K146" s="49"/>
      <c r="L146" s="48"/>
    </row>
    <row r="147" spans="1:12" ht="15">
      <c r="A147" s="25"/>
      <c r="B147" s="16"/>
      <c r="C147" s="11"/>
      <c r="D147" s="7" t="s">
        <v>30</v>
      </c>
      <c r="E147" s="47"/>
      <c r="F147" s="48"/>
      <c r="G147" s="48"/>
      <c r="H147" s="48"/>
      <c r="I147" s="48"/>
      <c r="J147" s="48"/>
      <c r="K147" s="49"/>
      <c r="L147" s="48"/>
    </row>
    <row r="148" spans="1:12" ht="1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5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8">SUM(G144:G152)</f>
        <v>0</v>
      </c>
      <c r="H153" s="21">
        <f t="shared" ref="H153" si="79">SUM(H144:H152)</f>
        <v>0</v>
      </c>
      <c r="I153" s="21">
        <f t="shared" ref="I153" si="80">SUM(I144:I152)</f>
        <v>0</v>
      </c>
      <c r="J153" s="21">
        <f t="shared" ref="J153:L153" si="81">SUM(J144:J152)</f>
        <v>0</v>
      </c>
      <c r="K153" s="27"/>
      <c r="L153" s="21">
        <f t="shared" si="81"/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200</v>
      </c>
      <c r="G173" s="34">
        <f t="shared" ref="G173" si="95">G139+G143+G153+G158+G165+G172</f>
        <v>18.791</v>
      </c>
      <c r="H173" s="34">
        <f t="shared" ref="H173" si="96">H139+H143+H153+H158+H165+H172</f>
        <v>20.504999999999995</v>
      </c>
      <c r="I173" s="34">
        <f t="shared" ref="I173" si="97">I139+I143+I153+I158+I165+I172</f>
        <v>81.089999999999989</v>
      </c>
      <c r="J173" s="34">
        <f t="shared" ref="J173" si="98">J139+J143+J153+J158+J165+J172</f>
        <v>576.88</v>
      </c>
      <c r="K173" s="35"/>
      <c r="L173" s="34">
        <f t="shared" ref="L173" si="99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30</v>
      </c>
      <c r="E174" s="44" t="s">
        <v>72</v>
      </c>
      <c r="F174" s="45">
        <v>200</v>
      </c>
      <c r="G174" s="45">
        <v>14.7</v>
      </c>
      <c r="H174" s="45">
        <v>12.6</v>
      </c>
      <c r="I174" s="45">
        <v>38.9</v>
      </c>
      <c r="J174" s="45">
        <v>327.8</v>
      </c>
      <c r="K174" s="46">
        <v>291</v>
      </c>
      <c r="L174" s="45"/>
    </row>
    <row r="175" spans="1:12" ht="15">
      <c r="A175" s="25"/>
      <c r="B175" s="16"/>
      <c r="C175" s="11"/>
      <c r="D175" s="6" t="s">
        <v>29</v>
      </c>
      <c r="E175" s="47" t="s">
        <v>73</v>
      </c>
      <c r="F175" s="48" t="s">
        <v>47</v>
      </c>
      <c r="G175" s="48">
        <v>10.1</v>
      </c>
      <c r="H175" s="48">
        <v>12.6</v>
      </c>
      <c r="I175" s="48">
        <v>11.8</v>
      </c>
      <c r="J175" s="48">
        <v>201</v>
      </c>
      <c r="K175" s="49"/>
      <c r="L175" s="48"/>
    </row>
    <row r="176" spans="1:12" ht="15">
      <c r="A176" s="25"/>
      <c r="B176" s="16"/>
      <c r="C176" s="11"/>
      <c r="D176" s="7" t="s">
        <v>22</v>
      </c>
      <c r="E176" s="47" t="s">
        <v>50</v>
      </c>
      <c r="F176" s="48" t="s">
        <v>51</v>
      </c>
      <c r="G176" s="48">
        <v>4.4999999999999998E-2</v>
      </c>
      <c r="H176" s="48">
        <v>5.0000000000000001E-3</v>
      </c>
      <c r="I176" s="48">
        <v>15.12</v>
      </c>
      <c r="J176" s="48">
        <v>60.7</v>
      </c>
      <c r="K176" s="49">
        <v>377</v>
      </c>
      <c r="L176" s="48"/>
    </row>
    <row r="177" spans="1:12" ht="15">
      <c r="A177" s="25"/>
      <c r="B177" s="16"/>
      <c r="C177" s="11"/>
      <c r="D177" s="7" t="s">
        <v>32</v>
      </c>
      <c r="E177" s="47" t="s">
        <v>71</v>
      </c>
      <c r="F177" s="48">
        <v>20</v>
      </c>
      <c r="G177" s="48">
        <v>1.64</v>
      </c>
      <c r="H177" s="48">
        <v>0.54</v>
      </c>
      <c r="I177" s="48">
        <v>9.6</v>
      </c>
      <c r="J177" s="48">
        <v>49.82</v>
      </c>
      <c r="K177" s="49"/>
      <c r="L177" s="48"/>
    </row>
    <row r="178" spans="1:12" ht="15">
      <c r="A178" s="25"/>
      <c r="B178" s="16"/>
      <c r="C178" s="11"/>
      <c r="D178" s="1" t="s">
        <v>33</v>
      </c>
      <c r="E178" s="47" t="s">
        <v>74</v>
      </c>
      <c r="F178" s="48">
        <v>20</v>
      </c>
      <c r="G178" s="48">
        <v>1.32</v>
      </c>
      <c r="H178" s="48">
        <v>0.22</v>
      </c>
      <c r="I178" s="48">
        <v>8.1999999999999993</v>
      </c>
      <c r="J178" s="48">
        <v>40.06</v>
      </c>
      <c r="K178" s="49"/>
      <c r="L178" s="48"/>
    </row>
    <row r="179" spans="1:12" ht="15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5">
      <c r="A180" s="25"/>
      <c r="B180" s="16"/>
      <c r="C180" s="11"/>
      <c r="D180" s="7" t="s">
        <v>24</v>
      </c>
      <c r="E180" s="47" t="s">
        <v>54</v>
      </c>
      <c r="F180" s="48">
        <v>100</v>
      </c>
      <c r="G180" s="48">
        <v>0.4</v>
      </c>
      <c r="H180" s="48">
        <v>0.4</v>
      </c>
      <c r="I180" s="48">
        <v>7.35</v>
      </c>
      <c r="J180" s="48">
        <v>46.6</v>
      </c>
      <c r="K180" s="49">
        <v>338</v>
      </c>
      <c r="L180" s="48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340</v>
      </c>
      <c r="G181" s="21">
        <f t="shared" ref="G181" si="100">SUM(G174:G180)</f>
        <v>28.204999999999998</v>
      </c>
      <c r="H181" s="21">
        <f t="shared" ref="H181" si="101">SUM(H174:H180)</f>
        <v>26.364999999999995</v>
      </c>
      <c r="I181" s="21">
        <f t="shared" ref="I181" si="102">SUM(I174:I180)</f>
        <v>90.97</v>
      </c>
      <c r="J181" s="21">
        <f t="shared" ref="J181" si="103">SUM(J174:J180)</f>
        <v>725.98000000000013</v>
      </c>
      <c r="K181" s="27"/>
      <c r="L181" s="21"/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/>
      <c r="F186" s="48"/>
      <c r="G186" s="48"/>
      <c r="H186" s="48"/>
      <c r="I186" s="48"/>
      <c r="J186" s="48"/>
      <c r="K186" s="49"/>
      <c r="L186" s="48"/>
    </row>
    <row r="187" spans="1:12" ht="15">
      <c r="A187" s="25"/>
      <c r="B187" s="16"/>
      <c r="C187" s="11"/>
      <c r="D187" s="7" t="s">
        <v>28</v>
      </c>
      <c r="E187" s="47"/>
      <c r="F187" s="48"/>
      <c r="G187" s="48"/>
      <c r="H187" s="48"/>
      <c r="I187" s="48"/>
      <c r="J187" s="48"/>
      <c r="K187" s="49"/>
      <c r="L187" s="48"/>
    </row>
    <row r="188" spans="1:12" ht="15">
      <c r="A188" s="25"/>
      <c r="B188" s="16"/>
      <c r="C188" s="11"/>
      <c r="D188" s="7" t="s">
        <v>29</v>
      </c>
      <c r="E188" s="47"/>
      <c r="F188" s="48"/>
      <c r="G188" s="48"/>
      <c r="H188" s="48"/>
      <c r="I188" s="48"/>
      <c r="J188" s="48"/>
      <c r="K188" s="49"/>
      <c r="L188" s="48"/>
    </row>
    <row r="189" spans="1:12" ht="15">
      <c r="A189" s="25"/>
      <c r="B189" s="16"/>
      <c r="C189" s="11"/>
      <c r="D189" s="7" t="s">
        <v>30</v>
      </c>
      <c r="E189" s="47"/>
      <c r="F189" s="48"/>
      <c r="G189" s="48"/>
      <c r="H189" s="48"/>
      <c r="I189" s="48"/>
      <c r="J189" s="48"/>
      <c r="K189" s="49"/>
      <c r="L189" s="48"/>
    </row>
    <row r="190" spans="1:12" ht="15">
      <c r="A190" s="25"/>
      <c r="B190" s="16"/>
      <c r="C190" s="11"/>
      <c r="D190" s="7" t="s">
        <v>31</v>
      </c>
      <c r="E190" s="47"/>
      <c r="F190" s="48"/>
      <c r="G190" s="48"/>
      <c r="H190" s="48"/>
      <c r="I190" s="48"/>
      <c r="J190" s="48"/>
      <c r="K190" s="49"/>
      <c r="L190" s="48"/>
    </row>
    <row r="191" spans="1:12" ht="15">
      <c r="A191" s="25"/>
      <c r="B191" s="16"/>
      <c r="C191" s="11"/>
      <c r="D191" s="7" t="s">
        <v>32</v>
      </c>
      <c r="E191" s="47"/>
      <c r="F191" s="48"/>
      <c r="G191" s="48"/>
      <c r="H191" s="48"/>
      <c r="I191" s="48"/>
      <c r="J191" s="48"/>
      <c r="K191" s="49"/>
      <c r="L191" s="48"/>
    </row>
    <row r="192" spans="1:12" ht="15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:L195" si="111">SUM(J186:J194)</f>
        <v>0</v>
      </c>
      <c r="K195" s="27"/>
      <c r="L195" s="21">
        <f t="shared" si="111"/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340</v>
      </c>
      <c r="G215" s="34">
        <f t="shared" ref="G215" si="125">G181+G185+G195+G200+G207+G214</f>
        <v>28.204999999999998</v>
      </c>
      <c r="H215" s="34">
        <f t="shared" ref="H215" si="126">H181+H185+H195+H200+H207+H214</f>
        <v>26.364999999999995</v>
      </c>
      <c r="I215" s="34">
        <f t="shared" ref="I215" si="127">I181+I185+I195+I200+I207+I214</f>
        <v>90.97</v>
      </c>
      <c r="J215" s="34">
        <f t="shared" ref="J215" si="128">J181+J185+J195+J200+J207+J214</f>
        <v>725.98000000000013</v>
      </c>
      <c r="K215" s="35"/>
      <c r="L215" s="34"/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4" t="s">
        <v>57</v>
      </c>
      <c r="F216" s="45">
        <v>150</v>
      </c>
      <c r="G216" s="45">
        <v>3.8</v>
      </c>
      <c r="H216" s="45">
        <v>6.5</v>
      </c>
      <c r="I216" s="45">
        <v>34.799999999999997</v>
      </c>
      <c r="J216" s="45">
        <v>212.9</v>
      </c>
      <c r="K216" s="46">
        <v>312</v>
      </c>
      <c r="L216" s="45"/>
    </row>
    <row r="217" spans="1:12" ht="15">
      <c r="A217" s="25"/>
      <c r="B217" s="16"/>
      <c r="C217" s="11"/>
      <c r="D217" s="6"/>
      <c r="E217" s="47" t="s">
        <v>79</v>
      </c>
      <c r="F217" s="48" t="s">
        <v>58</v>
      </c>
      <c r="G217" s="48">
        <v>9.33</v>
      </c>
      <c r="H217" s="48">
        <v>6.33</v>
      </c>
      <c r="I217" s="48">
        <v>10.199999999999999</v>
      </c>
      <c r="J217" s="48">
        <v>135.09</v>
      </c>
      <c r="K217" s="49">
        <v>229</v>
      </c>
      <c r="L217" s="48"/>
    </row>
    <row r="218" spans="1:12" ht="15">
      <c r="A218" s="25"/>
      <c r="B218" s="16"/>
      <c r="C218" s="11"/>
      <c r="D218" s="7" t="s">
        <v>22</v>
      </c>
      <c r="E218" s="47" t="s">
        <v>52</v>
      </c>
      <c r="F218" s="48" t="s">
        <v>53</v>
      </c>
      <c r="G218" s="48">
        <v>0.2</v>
      </c>
      <c r="H218" s="48">
        <v>0.5</v>
      </c>
      <c r="I218" s="48">
        <v>15.7</v>
      </c>
      <c r="J218" s="48">
        <v>65.3</v>
      </c>
      <c r="K218" s="49">
        <v>685</v>
      </c>
      <c r="L218" s="48"/>
    </row>
    <row r="219" spans="1:12" ht="15">
      <c r="A219" s="25"/>
      <c r="B219" s="16"/>
      <c r="C219" s="11"/>
      <c r="D219" s="7" t="s">
        <v>23</v>
      </c>
      <c r="E219" s="47" t="s">
        <v>71</v>
      </c>
      <c r="F219" s="48">
        <v>20</v>
      </c>
      <c r="G219" s="48">
        <v>1.64</v>
      </c>
      <c r="H219" s="48">
        <v>0.54</v>
      </c>
      <c r="I219" s="48">
        <v>9.6</v>
      </c>
      <c r="J219" s="48">
        <v>49.82</v>
      </c>
      <c r="K219" s="49"/>
      <c r="L219" s="48"/>
    </row>
    <row r="220" spans="1:12" ht="15">
      <c r="A220" s="25"/>
      <c r="B220" s="16"/>
      <c r="C220" s="11"/>
      <c r="E220" s="47" t="s">
        <v>70</v>
      </c>
      <c r="F220" s="48">
        <v>20</v>
      </c>
      <c r="G220" s="48">
        <v>1.32</v>
      </c>
      <c r="H220" s="48">
        <v>0.22</v>
      </c>
      <c r="I220" s="48">
        <v>8.1999999999999993</v>
      </c>
      <c r="J220" s="48">
        <v>40.06</v>
      </c>
      <c r="K220" s="49"/>
      <c r="L220" s="48"/>
    </row>
    <row r="221" spans="1:12" ht="15">
      <c r="A221" s="25"/>
      <c r="B221" s="16"/>
      <c r="C221" s="11"/>
      <c r="D221" s="6"/>
      <c r="E221" s="47" t="s">
        <v>80</v>
      </c>
      <c r="F221" s="48">
        <v>40</v>
      </c>
      <c r="G221" s="48">
        <v>1.4</v>
      </c>
      <c r="H221" s="48">
        <v>6.04</v>
      </c>
      <c r="I221" s="48">
        <v>13.3</v>
      </c>
      <c r="J221" s="48">
        <v>113.6</v>
      </c>
      <c r="K221" s="49"/>
      <c r="L221" s="48"/>
    </row>
    <row r="222" spans="1:12" ht="15">
      <c r="A222" s="25"/>
      <c r="B222" s="16"/>
      <c r="C222" s="11"/>
      <c r="D222" s="7" t="s">
        <v>24</v>
      </c>
      <c r="E222" s="47"/>
      <c r="F222" s="48"/>
      <c r="G222" s="48"/>
      <c r="H222" s="48"/>
      <c r="I222" s="48"/>
      <c r="J222" s="48"/>
      <c r="K222" s="49"/>
      <c r="L222" s="48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230</v>
      </c>
      <c r="G223" s="21">
        <f t="shared" ref="G223" si="129">SUM(G216:G222)</f>
        <v>17.689999999999998</v>
      </c>
      <c r="H223" s="21">
        <f t="shared" ref="H223" si="130">SUM(H216:H222)</f>
        <v>20.130000000000003</v>
      </c>
      <c r="I223" s="21">
        <f t="shared" ref="I223" si="131">SUM(I216:I222)</f>
        <v>91.8</v>
      </c>
      <c r="J223" s="21">
        <f t="shared" ref="J223" si="132">SUM(J216:J222)</f>
        <v>616.77</v>
      </c>
      <c r="K223" s="27"/>
      <c r="L223" s="21">
        <f t="shared" ref="L223:L265" si="133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4">SUM(G224:G226)</f>
        <v>0</v>
      </c>
      <c r="H227" s="21">
        <f t="shared" ref="H227" si="135">SUM(H224:H226)</f>
        <v>0</v>
      </c>
      <c r="I227" s="21">
        <f t="shared" ref="I227" si="136">SUM(I224:I226)</f>
        <v>0</v>
      </c>
      <c r="J227" s="21">
        <f t="shared" ref="J227:L227" si="137">SUM(J224:J226)</f>
        <v>0</v>
      </c>
      <c r="K227" s="27"/>
      <c r="L227" s="21">
        <f t="shared" si="137"/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5">
      <c r="A229" s="25"/>
      <c r="B229" s="16"/>
      <c r="C229" s="11"/>
      <c r="D229" s="7" t="s">
        <v>28</v>
      </c>
      <c r="E229" s="47"/>
      <c r="F229" s="48"/>
      <c r="G229" s="48"/>
      <c r="H229" s="48"/>
      <c r="I229" s="48"/>
      <c r="J229" s="48"/>
      <c r="K229" s="49"/>
      <c r="L229" s="48"/>
    </row>
    <row r="230" spans="1:12" ht="15">
      <c r="A230" s="25"/>
      <c r="B230" s="16"/>
      <c r="C230" s="11"/>
      <c r="D230" s="7" t="s">
        <v>29</v>
      </c>
      <c r="E230" s="47"/>
      <c r="F230" s="48"/>
      <c r="G230" s="48"/>
      <c r="H230" s="48"/>
      <c r="I230" s="48"/>
      <c r="J230" s="48"/>
      <c r="K230" s="49"/>
      <c r="L230" s="48"/>
    </row>
    <row r="231" spans="1:12" ht="15">
      <c r="A231" s="25"/>
      <c r="B231" s="16"/>
      <c r="C231" s="11"/>
      <c r="D231" s="7" t="s">
        <v>30</v>
      </c>
      <c r="E231" s="47"/>
      <c r="F231" s="48"/>
      <c r="G231" s="48"/>
      <c r="H231" s="48"/>
      <c r="I231" s="48"/>
      <c r="J231" s="48"/>
      <c r="K231" s="49"/>
      <c r="L231" s="48"/>
    </row>
    <row r="232" spans="1:12" ht="15">
      <c r="A232" s="25"/>
      <c r="B232" s="16"/>
      <c r="C232" s="11"/>
      <c r="D232" s="7" t="s">
        <v>31</v>
      </c>
      <c r="E232" s="47"/>
      <c r="F232" s="48"/>
      <c r="G232" s="48"/>
      <c r="H232" s="48"/>
      <c r="I232" s="48"/>
      <c r="J232" s="48"/>
      <c r="K232" s="49"/>
      <c r="L232" s="48"/>
    </row>
    <row r="233" spans="1:12" ht="15">
      <c r="A233" s="25"/>
      <c r="B233" s="16"/>
      <c r="C233" s="11"/>
      <c r="D233" s="7" t="s">
        <v>32</v>
      </c>
      <c r="E233" s="47"/>
      <c r="F233" s="48"/>
      <c r="G233" s="48"/>
      <c r="H233" s="48"/>
      <c r="I233" s="48"/>
      <c r="J233" s="48"/>
      <c r="K233" s="49"/>
      <c r="L233" s="48"/>
    </row>
    <row r="234" spans="1:12" ht="15">
      <c r="A234" s="25"/>
      <c r="B234" s="16"/>
      <c r="C234" s="11"/>
      <c r="D234" s="7" t="s">
        <v>33</v>
      </c>
      <c r="E234" s="47"/>
      <c r="F234" s="48"/>
      <c r="G234" s="48"/>
      <c r="H234" s="48"/>
      <c r="I234" s="48"/>
      <c r="J234" s="48"/>
      <c r="K234" s="49"/>
      <c r="L234" s="48"/>
    </row>
    <row r="235" spans="1:12" ht="1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8">SUM(G228:G236)</f>
        <v>0</v>
      </c>
      <c r="H237" s="21">
        <f t="shared" ref="H237" si="139">SUM(H228:H236)</f>
        <v>0</v>
      </c>
      <c r="I237" s="21">
        <f t="shared" ref="I237" si="140">SUM(I228:I236)</f>
        <v>0</v>
      </c>
      <c r="J237" s="21">
        <f t="shared" ref="J237:L237" si="141">SUM(J228:J236)</f>
        <v>0</v>
      </c>
      <c r="K237" s="27"/>
      <c r="L237" s="21">
        <f t="shared" si="141"/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2">SUM(G238:G241)</f>
        <v>0</v>
      </c>
      <c r="H242" s="21">
        <f t="shared" ref="H242" si="143">SUM(H238:H241)</f>
        <v>0</v>
      </c>
      <c r="I242" s="21">
        <f t="shared" ref="I242" si="144">SUM(I238:I241)</f>
        <v>0</v>
      </c>
      <c r="J242" s="21">
        <f t="shared" ref="J242" si="145">SUM(J238:J241)</f>
        <v>0</v>
      </c>
      <c r="K242" s="27"/>
      <c r="L242" s="21">
        <f t="shared" ref="L242" si="146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7">SUM(G243:G248)</f>
        <v>0</v>
      </c>
      <c r="H249" s="21">
        <f t="shared" ref="H249" si="148">SUM(H243:H248)</f>
        <v>0</v>
      </c>
      <c r="I249" s="21">
        <f t="shared" ref="I249" si="149">SUM(I243:I248)</f>
        <v>0</v>
      </c>
      <c r="J249" s="21">
        <f t="shared" ref="J249:L249" si="150">SUM(J243:J248)</f>
        <v>0</v>
      </c>
      <c r="K249" s="27"/>
      <c r="L249" s="21">
        <f t="shared" si="150"/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1">SUM(G250:G255)</f>
        <v>0</v>
      </c>
      <c r="H256" s="21">
        <f t="shared" ref="H256" si="152">SUM(H250:H255)</f>
        <v>0</v>
      </c>
      <c r="I256" s="21">
        <f t="shared" ref="I256" si="153">SUM(I250:I255)</f>
        <v>0</v>
      </c>
      <c r="J256" s="21">
        <f t="shared" ref="J256:L256" si="154">SUM(J250:J255)</f>
        <v>0</v>
      </c>
      <c r="K256" s="27"/>
      <c r="L256" s="21">
        <f t="shared" si="154"/>
        <v>0</v>
      </c>
    </row>
    <row r="257" spans="1:12" ht="15.75" customHeight="1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230</v>
      </c>
      <c r="G257" s="34">
        <f t="shared" ref="G257" si="155">G223+G227+G237+G242+G249+G256</f>
        <v>17.689999999999998</v>
      </c>
      <c r="H257" s="34">
        <f t="shared" ref="H257" si="156">H223+H227+H237+H242+H249+H256</f>
        <v>20.130000000000003</v>
      </c>
      <c r="I257" s="34">
        <f t="shared" ref="I257" si="157">I223+I227+I237+I242+I249+I256</f>
        <v>91.8</v>
      </c>
      <c r="J257" s="34">
        <f t="shared" ref="J257" si="158">J223+J227+J237+J242+J249+J256</f>
        <v>616.77</v>
      </c>
      <c r="K257" s="35"/>
      <c r="L257" s="34">
        <f t="shared" ref="L257" si="159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>
      <c r="A260" s="25"/>
      <c r="B260" s="16"/>
      <c r="C260" s="11"/>
      <c r="D260" s="7" t="s">
        <v>22</v>
      </c>
      <c r="E260" s="47"/>
      <c r="F260" s="48"/>
      <c r="G260" s="48"/>
      <c r="H260" s="48"/>
      <c r="I260" s="48"/>
      <c r="J260" s="48"/>
      <c r="K260" s="49"/>
      <c r="L260" s="48"/>
    </row>
    <row r="261" spans="1:12" ht="15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0">SUM(G258:G264)</f>
        <v>0</v>
      </c>
      <c r="H265" s="21">
        <f t="shared" ref="H265" si="161">SUM(H258:H264)</f>
        <v>0</v>
      </c>
      <c r="I265" s="21">
        <f t="shared" ref="I265" si="162">SUM(I258:I264)</f>
        <v>0</v>
      </c>
      <c r="J265" s="21">
        <f t="shared" ref="J265" si="163">SUM(J258:J264)</f>
        <v>0</v>
      </c>
      <c r="K265" s="27"/>
      <c r="L265" s="21">
        <f t="shared" si="133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4">SUM(G266:G268)</f>
        <v>0</v>
      </c>
      <c r="H269" s="21">
        <f t="shared" ref="H269" si="165">SUM(H266:H268)</f>
        <v>0</v>
      </c>
      <c r="I269" s="21">
        <f t="shared" ref="I269" si="166">SUM(I266:I268)</f>
        <v>0</v>
      </c>
      <c r="J269" s="21">
        <f t="shared" ref="J269:L269" si="167">SUM(J266:J268)</f>
        <v>0</v>
      </c>
      <c r="K269" s="27"/>
      <c r="L269" s="21">
        <f t="shared" si="167"/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5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5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5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5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5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5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5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8">SUM(G270:G278)</f>
        <v>0</v>
      </c>
      <c r="H279" s="21">
        <f t="shared" ref="H279" si="169">SUM(H270:H278)</f>
        <v>0</v>
      </c>
      <c r="I279" s="21">
        <f t="shared" ref="I279" si="170">SUM(I270:I278)</f>
        <v>0</v>
      </c>
      <c r="J279" s="21">
        <f t="shared" ref="J279:L279" si="171">SUM(J270:J278)</f>
        <v>0</v>
      </c>
      <c r="K279" s="27"/>
      <c r="L279" s="21">
        <f t="shared" si="171"/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2">SUM(G280:G283)</f>
        <v>0</v>
      </c>
      <c r="H284" s="21">
        <f t="shared" ref="H284" si="173">SUM(H280:H283)</f>
        <v>0</v>
      </c>
      <c r="I284" s="21">
        <f t="shared" ref="I284" si="174">SUM(I280:I283)</f>
        <v>0</v>
      </c>
      <c r="J284" s="21">
        <f t="shared" ref="J284" si="175">SUM(J280:J283)</f>
        <v>0</v>
      </c>
      <c r="K284" s="27"/>
      <c r="L284" s="21">
        <f t="shared" ref="L284" si="176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7">SUM(G285:G290)</f>
        <v>0</v>
      </c>
      <c r="H291" s="21">
        <f t="shared" ref="H291" si="178">SUM(H285:H290)</f>
        <v>0</v>
      </c>
      <c r="I291" s="21">
        <f t="shared" ref="I291" si="179">SUM(I285:I290)</f>
        <v>0</v>
      </c>
      <c r="J291" s="21">
        <f t="shared" ref="J291:L291" si="180">SUM(J285:J290)</f>
        <v>0</v>
      </c>
      <c r="K291" s="27"/>
      <c r="L291" s="21">
        <f t="shared" si="180"/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1">SUM(G292:G297)</f>
        <v>0</v>
      </c>
      <c r="H298" s="21">
        <f t="shared" ref="H298" si="182">SUM(H292:H297)</f>
        <v>0</v>
      </c>
      <c r="I298" s="21">
        <f t="shared" ref="I298" si="183">SUM(I292:I297)</f>
        <v>0</v>
      </c>
      <c r="J298" s="21">
        <f t="shared" ref="J298:L298" si="184">SUM(J292:J297)</f>
        <v>0</v>
      </c>
      <c r="K298" s="27"/>
      <c r="L298" s="21">
        <f t="shared" si="184"/>
        <v>0</v>
      </c>
    </row>
    <row r="299" spans="1:12" ht="15.75" customHeight="1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0</v>
      </c>
      <c r="G299" s="34">
        <f t="shared" ref="G299" si="185">G265+G269+G279+G284+G291+G298</f>
        <v>0</v>
      </c>
      <c r="H299" s="34">
        <f t="shared" ref="H299" si="186">H265+H269+H279+H284+H291+H298</f>
        <v>0</v>
      </c>
      <c r="I299" s="34">
        <f t="shared" ref="I299" si="187">I265+I269+I279+I284+I291+I298</f>
        <v>0</v>
      </c>
      <c r="J299" s="34">
        <f t="shared" ref="J299" si="188">J265+J269+J279+J284+J291+J298</f>
        <v>0</v>
      </c>
      <c r="K299" s="35"/>
      <c r="L299" s="34">
        <f t="shared" ref="L299" si="189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4" t="s">
        <v>59</v>
      </c>
      <c r="F300" s="45" t="s">
        <v>56</v>
      </c>
      <c r="G300" s="45">
        <v>7.8</v>
      </c>
      <c r="H300" s="45">
        <v>6.6</v>
      </c>
      <c r="I300" s="45">
        <v>28.36</v>
      </c>
      <c r="J300" s="45">
        <v>204.4</v>
      </c>
      <c r="K300" s="46">
        <v>173</v>
      </c>
      <c r="L300" s="45"/>
    </row>
    <row r="301" spans="1:12" ht="15">
      <c r="A301" s="25"/>
      <c r="B301" s="16"/>
      <c r="C301" s="11"/>
      <c r="D301" s="6" t="s">
        <v>88</v>
      </c>
      <c r="E301" s="47" t="s">
        <v>60</v>
      </c>
      <c r="F301" s="48">
        <v>60</v>
      </c>
      <c r="G301" s="48">
        <v>5.2</v>
      </c>
      <c r="H301" s="48">
        <v>7.9</v>
      </c>
      <c r="I301" s="48">
        <v>20.309999999999999</v>
      </c>
      <c r="J301" s="48">
        <v>173.14</v>
      </c>
      <c r="K301" s="49">
        <v>418</v>
      </c>
      <c r="L301" s="48"/>
    </row>
    <row r="302" spans="1:12" ht="15">
      <c r="A302" s="25"/>
      <c r="B302" s="16"/>
      <c r="C302" s="11"/>
      <c r="D302" s="7" t="s">
        <v>22</v>
      </c>
      <c r="E302" s="47" t="s">
        <v>48</v>
      </c>
      <c r="F302" s="48" t="s">
        <v>49</v>
      </c>
      <c r="G302" s="48">
        <v>2.1000000000000001E-2</v>
      </c>
      <c r="H302" s="48">
        <v>5.0000000000000001E-3</v>
      </c>
      <c r="I302" s="48">
        <v>14.98</v>
      </c>
      <c r="J302" s="48">
        <v>60</v>
      </c>
      <c r="K302" s="49">
        <v>376</v>
      </c>
      <c r="L302" s="48"/>
    </row>
    <row r="303" spans="1:12" ht="15">
      <c r="A303" s="25"/>
      <c r="B303" s="16"/>
      <c r="C303" s="11"/>
      <c r="D303" s="7" t="s">
        <v>32</v>
      </c>
      <c r="E303" s="47" t="s">
        <v>71</v>
      </c>
      <c r="F303" s="48">
        <v>20</v>
      </c>
      <c r="G303" s="48">
        <v>1.64</v>
      </c>
      <c r="H303" s="48">
        <v>0.54</v>
      </c>
      <c r="I303" s="48">
        <v>9.6</v>
      </c>
      <c r="J303" s="48">
        <v>49.82</v>
      </c>
      <c r="K303" s="49"/>
      <c r="L303" s="48"/>
    </row>
    <row r="304" spans="1:12" ht="15">
      <c r="A304" s="25"/>
      <c r="B304" s="16"/>
      <c r="C304" s="11"/>
      <c r="D304" s="1" t="s">
        <v>33</v>
      </c>
      <c r="E304" s="47" t="s">
        <v>74</v>
      </c>
      <c r="F304" s="48">
        <v>20</v>
      </c>
      <c r="G304" s="48">
        <v>1.32</v>
      </c>
      <c r="H304" s="48">
        <v>0.22</v>
      </c>
      <c r="I304" s="48">
        <v>8.1999999999999993</v>
      </c>
      <c r="J304" s="48">
        <v>40.06</v>
      </c>
      <c r="K304" s="49"/>
      <c r="L304" s="48"/>
    </row>
    <row r="305" spans="1:12" ht="15">
      <c r="A305" s="25"/>
      <c r="B305" s="16"/>
      <c r="C305" s="11"/>
      <c r="D305" s="6" t="s">
        <v>88</v>
      </c>
      <c r="E305" s="47" t="s">
        <v>61</v>
      </c>
      <c r="F305" s="48">
        <v>15</v>
      </c>
      <c r="G305" s="48">
        <v>3.9</v>
      </c>
      <c r="H305" s="48">
        <v>3.97</v>
      </c>
      <c r="I305" s="48">
        <v>0.52</v>
      </c>
      <c r="J305" s="48">
        <v>54.75</v>
      </c>
      <c r="K305" s="49">
        <v>15</v>
      </c>
      <c r="L305" s="48"/>
    </row>
    <row r="306" spans="1:12" ht="15">
      <c r="A306" s="25"/>
      <c r="B306" s="16"/>
      <c r="C306" s="11"/>
      <c r="D306" s="7" t="s">
        <v>24</v>
      </c>
      <c r="E306" s="47"/>
      <c r="F306" s="48"/>
      <c r="G306" s="48"/>
      <c r="H306" s="48"/>
      <c r="I306" s="48"/>
      <c r="J306" s="48"/>
      <c r="K306" s="49"/>
      <c r="L306" s="48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115</v>
      </c>
      <c r="G307" s="21">
        <f t="shared" ref="G307:J307" si="190">SUM(G300:G306)</f>
        <v>19.881</v>
      </c>
      <c r="H307" s="21">
        <f t="shared" si="190"/>
        <v>19.235000000000003</v>
      </c>
      <c r="I307" s="21">
        <f t="shared" si="190"/>
        <v>81.97</v>
      </c>
      <c r="J307" s="21">
        <f t="shared" si="190"/>
        <v>582.16999999999996</v>
      </c>
      <c r="K307" s="27"/>
      <c r="L307" s="21">
        <f t="shared" ref="L307" si="191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92">SUM(G308:G310)</f>
        <v>0</v>
      </c>
      <c r="H311" s="21">
        <f t="shared" si="192"/>
        <v>0</v>
      </c>
      <c r="I311" s="21">
        <f t="shared" si="192"/>
        <v>0</v>
      </c>
      <c r="J311" s="21">
        <f t="shared" si="192"/>
        <v>0</v>
      </c>
      <c r="K311" s="27"/>
      <c r="L311" s="21">
        <f t="shared" ref="L311" si="193">SUM(L308:L310)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/>
      <c r="F312" s="48"/>
      <c r="G312" s="48"/>
      <c r="H312" s="48"/>
      <c r="I312" s="48"/>
      <c r="J312" s="48"/>
      <c r="K312" s="49"/>
      <c r="L312" s="48"/>
    </row>
    <row r="313" spans="1:12" ht="15">
      <c r="A313" s="25"/>
      <c r="B313" s="16"/>
      <c r="C313" s="11"/>
      <c r="D313" s="7" t="s">
        <v>28</v>
      </c>
      <c r="E313" s="47"/>
      <c r="F313" s="48"/>
      <c r="G313" s="48"/>
      <c r="H313" s="48"/>
      <c r="I313" s="48"/>
      <c r="J313" s="48"/>
      <c r="K313" s="49"/>
      <c r="L313" s="48"/>
    </row>
    <row r="314" spans="1:12" ht="15">
      <c r="A314" s="25"/>
      <c r="B314" s="16"/>
      <c r="C314" s="11"/>
      <c r="D314" s="7" t="s">
        <v>29</v>
      </c>
      <c r="E314" s="47"/>
      <c r="F314" s="48"/>
      <c r="G314" s="48"/>
      <c r="H314" s="48"/>
      <c r="I314" s="48"/>
      <c r="J314" s="48"/>
      <c r="K314" s="49"/>
      <c r="L314" s="48"/>
    </row>
    <row r="315" spans="1:12" ht="15">
      <c r="A315" s="25"/>
      <c r="B315" s="16"/>
      <c r="C315" s="11"/>
      <c r="D315" s="7" t="s">
        <v>30</v>
      </c>
      <c r="E315" s="47"/>
      <c r="F315" s="48"/>
      <c r="G315" s="48"/>
      <c r="H315" s="48"/>
      <c r="I315" s="48"/>
      <c r="J315" s="48"/>
      <c r="K315" s="49"/>
      <c r="L315" s="48"/>
    </row>
    <row r="316" spans="1:12" ht="15">
      <c r="A316" s="25"/>
      <c r="B316" s="16"/>
      <c r="C316" s="11"/>
      <c r="D316" s="7" t="s">
        <v>31</v>
      </c>
      <c r="E316" s="47"/>
      <c r="F316" s="48"/>
      <c r="G316" s="48"/>
      <c r="H316" s="48"/>
      <c r="I316" s="48"/>
      <c r="J316" s="48"/>
      <c r="K316" s="49"/>
      <c r="L316" s="48"/>
    </row>
    <row r="317" spans="1:12" ht="15">
      <c r="A317" s="25"/>
      <c r="B317" s="16"/>
      <c r="C317" s="11"/>
      <c r="D317" s="7" t="s">
        <v>32</v>
      </c>
      <c r="E317" s="47"/>
      <c r="F317" s="48"/>
      <c r="G317" s="48"/>
      <c r="H317" s="48"/>
      <c r="I317" s="48"/>
      <c r="J317" s="48"/>
      <c r="K317" s="49"/>
      <c r="L317" s="48"/>
    </row>
    <row r="318" spans="1:12" ht="15">
      <c r="A318" s="25"/>
      <c r="B318" s="16"/>
      <c r="C318" s="11"/>
      <c r="D318" s="7" t="s">
        <v>33</v>
      </c>
      <c r="E318" s="47"/>
      <c r="F318" s="48"/>
      <c r="G318" s="48"/>
      <c r="H318" s="48"/>
      <c r="I318" s="48"/>
      <c r="J318" s="48"/>
      <c r="K318" s="49"/>
      <c r="L318" s="48"/>
    </row>
    <row r="319" spans="1:12" ht="1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4">SUM(G312:G320)</f>
        <v>0</v>
      </c>
      <c r="H321" s="21">
        <f t="shared" si="194"/>
        <v>0</v>
      </c>
      <c r="I321" s="21">
        <f t="shared" si="194"/>
        <v>0</v>
      </c>
      <c r="J321" s="21">
        <f t="shared" si="194"/>
        <v>0</v>
      </c>
      <c r="K321" s="27"/>
      <c r="L321" s="21">
        <f t="shared" ref="L321" si="195">SUM(L312:L320)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6">SUM(G322:G325)</f>
        <v>0</v>
      </c>
      <c r="H326" s="21">
        <f t="shared" si="196"/>
        <v>0</v>
      </c>
      <c r="I326" s="21">
        <f t="shared" si="196"/>
        <v>0</v>
      </c>
      <c r="J326" s="21">
        <f t="shared" si="196"/>
        <v>0</v>
      </c>
      <c r="K326" s="27"/>
      <c r="L326" s="21">
        <f t="shared" ref="L326" si="197">SUM(L322:L325)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8">SUM(G327:G332)</f>
        <v>0</v>
      </c>
      <c r="H333" s="21">
        <f t="shared" si="198"/>
        <v>0</v>
      </c>
      <c r="I333" s="21">
        <f t="shared" si="198"/>
        <v>0</v>
      </c>
      <c r="J333" s="21">
        <f t="shared" si="198"/>
        <v>0</v>
      </c>
      <c r="K333" s="27"/>
      <c r="L333" s="21">
        <f t="shared" ref="L333" si="199">SUM(L327:L332)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0">SUM(G334:G339)</f>
        <v>0</v>
      </c>
      <c r="H340" s="21">
        <f t="shared" si="200"/>
        <v>0</v>
      </c>
      <c r="I340" s="21">
        <f t="shared" si="200"/>
        <v>0</v>
      </c>
      <c r="J340" s="21">
        <f t="shared" si="200"/>
        <v>0</v>
      </c>
      <c r="K340" s="27"/>
      <c r="L340" s="21">
        <f t="shared" ref="L340" si="201">SUM(L334:L339)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115</v>
      </c>
      <c r="G341" s="34">
        <f t="shared" ref="G341:J341" si="202">G307+G311+G321+G326+G333+G340</f>
        <v>19.881</v>
      </c>
      <c r="H341" s="34">
        <f t="shared" si="202"/>
        <v>19.235000000000003</v>
      </c>
      <c r="I341" s="34">
        <f t="shared" si="202"/>
        <v>81.97</v>
      </c>
      <c r="J341" s="34">
        <f t="shared" si="202"/>
        <v>582.16999999999996</v>
      </c>
      <c r="K341" s="35"/>
      <c r="L341" s="34">
        <f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30</v>
      </c>
      <c r="E342" s="44" t="s">
        <v>81</v>
      </c>
      <c r="F342" s="45">
        <v>200</v>
      </c>
      <c r="G342" s="45">
        <v>15.7</v>
      </c>
      <c r="H342" s="45">
        <v>18.899999999999999</v>
      </c>
      <c r="I342" s="45">
        <v>35.5</v>
      </c>
      <c r="J342" s="45">
        <v>374.74</v>
      </c>
      <c r="K342" s="46"/>
      <c r="L342" s="45"/>
    </row>
    <row r="343" spans="1:12" ht="15">
      <c r="A343" s="15"/>
      <c r="B343" s="16"/>
      <c r="C343" s="11"/>
      <c r="D343" s="6" t="s">
        <v>21</v>
      </c>
      <c r="E343" s="47" t="s">
        <v>82</v>
      </c>
      <c r="F343" s="48"/>
      <c r="G343" s="48"/>
      <c r="H343" s="48"/>
      <c r="I343" s="48"/>
      <c r="J343" s="48"/>
      <c r="K343" s="49"/>
      <c r="L343" s="48"/>
    </row>
    <row r="344" spans="1:12" ht="15">
      <c r="A344" s="15"/>
      <c r="B344" s="16"/>
      <c r="C344" s="11"/>
      <c r="D344" s="7" t="s">
        <v>22</v>
      </c>
      <c r="E344" s="47" t="s">
        <v>50</v>
      </c>
      <c r="F344" s="48" t="s">
        <v>51</v>
      </c>
      <c r="G344" s="48">
        <v>4.4999999999999998E-2</v>
      </c>
      <c r="H344" s="48">
        <v>5.0000000000000001E-3</v>
      </c>
      <c r="I344" s="48">
        <v>15.12</v>
      </c>
      <c r="J344" s="48">
        <v>60.7</v>
      </c>
      <c r="K344" s="49">
        <v>377</v>
      </c>
      <c r="L344" s="48"/>
    </row>
    <row r="345" spans="1:12" ht="15">
      <c r="A345" s="15"/>
      <c r="B345" s="16"/>
      <c r="C345" s="11"/>
      <c r="D345" s="7" t="s">
        <v>23</v>
      </c>
      <c r="E345" s="47" t="s">
        <v>71</v>
      </c>
      <c r="F345" s="48">
        <v>20</v>
      </c>
      <c r="G345" s="48">
        <v>1.64</v>
      </c>
      <c r="H345" s="48">
        <v>0.54</v>
      </c>
      <c r="I345" s="48">
        <v>9.6</v>
      </c>
      <c r="J345" s="48">
        <v>49.82</v>
      </c>
      <c r="K345" s="49"/>
      <c r="L345" s="48"/>
    </row>
    <row r="346" spans="1:12" ht="15">
      <c r="A346" s="15"/>
      <c r="B346" s="16"/>
      <c r="C346" s="11"/>
      <c r="D346" s="1" t="s">
        <v>23</v>
      </c>
      <c r="E346" s="2" t="s">
        <v>74</v>
      </c>
      <c r="F346" s="48">
        <v>20</v>
      </c>
      <c r="G346" s="48">
        <v>1.32</v>
      </c>
      <c r="H346" s="48">
        <v>0.22</v>
      </c>
      <c r="I346" s="48">
        <v>8.1999999999999993</v>
      </c>
      <c r="J346" s="48">
        <v>40.06</v>
      </c>
      <c r="K346" s="49"/>
      <c r="L346" s="48"/>
    </row>
    <row r="347" spans="1:12" ht="15">
      <c r="A347" s="15"/>
      <c r="B347" s="16"/>
      <c r="C347" s="11"/>
      <c r="D347" s="7" t="s">
        <v>24</v>
      </c>
      <c r="E347" s="47" t="s">
        <v>54</v>
      </c>
      <c r="F347" s="48">
        <v>100</v>
      </c>
      <c r="G347" s="48">
        <v>0.4</v>
      </c>
      <c r="H347" s="48">
        <v>0.4</v>
      </c>
      <c r="I347" s="48">
        <v>7.35</v>
      </c>
      <c r="J347" s="48">
        <v>46.6</v>
      </c>
      <c r="K347" s="49">
        <v>338</v>
      </c>
      <c r="L347" s="48"/>
    </row>
    <row r="348" spans="1:12" ht="1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340</v>
      </c>
      <c r="G349" s="21">
        <f t="shared" ref="G349:J349" si="203">SUM(G342:G348)</f>
        <v>19.104999999999997</v>
      </c>
      <c r="H349" s="21">
        <f t="shared" si="203"/>
        <v>20.064999999999994</v>
      </c>
      <c r="I349" s="21">
        <f t="shared" si="203"/>
        <v>75.77</v>
      </c>
      <c r="J349" s="21">
        <f t="shared" si="203"/>
        <v>571.91999999999996</v>
      </c>
      <c r="K349" s="27"/>
      <c r="L349" s="21">
        <f t="shared" ref="L349:L391" si="204">SUM(L342:L348)</f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5">SUM(G350:G352)</f>
        <v>0</v>
      </c>
      <c r="H353" s="21">
        <f t="shared" si="205"/>
        <v>0</v>
      </c>
      <c r="I353" s="21">
        <f t="shared" si="205"/>
        <v>0</v>
      </c>
      <c r="J353" s="21">
        <f t="shared" si="205"/>
        <v>0</v>
      </c>
      <c r="K353" s="27"/>
      <c r="L353" s="21">
        <f t="shared" ref="L353" si="206">SUM(L350:L352)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/>
      <c r="F354" s="48"/>
      <c r="G354" s="48"/>
      <c r="H354" s="48"/>
      <c r="I354" s="48"/>
      <c r="J354" s="48"/>
      <c r="K354" s="49"/>
      <c r="L354" s="48"/>
    </row>
    <row r="355" spans="1:12" ht="15">
      <c r="A355" s="15"/>
      <c r="B355" s="16"/>
      <c r="C355" s="11"/>
      <c r="D355" s="7" t="s">
        <v>28</v>
      </c>
      <c r="E355" s="47"/>
      <c r="F355" s="48"/>
      <c r="G355" s="48"/>
      <c r="H355" s="48"/>
      <c r="I355" s="48"/>
      <c r="J355" s="48"/>
      <c r="K355" s="49"/>
      <c r="L355" s="48"/>
    </row>
    <row r="356" spans="1:12" ht="15">
      <c r="A356" s="15"/>
      <c r="B356" s="16"/>
      <c r="C356" s="11"/>
      <c r="D356" s="7" t="s">
        <v>29</v>
      </c>
      <c r="E356" s="47"/>
      <c r="F356" s="48"/>
      <c r="G356" s="48"/>
      <c r="H356" s="48"/>
      <c r="I356" s="48"/>
      <c r="J356" s="48"/>
      <c r="K356" s="49"/>
      <c r="L356" s="48"/>
    </row>
    <row r="357" spans="1:12" ht="15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5">
      <c r="A358" s="15"/>
      <c r="B358" s="16"/>
      <c r="C358" s="11"/>
      <c r="D358" s="7" t="s">
        <v>31</v>
      </c>
      <c r="E358" s="47"/>
      <c r="F358" s="48"/>
      <c r="G358" s="48"/>
      <c r="H358" s="48"/>
      <c r="I358" s="48"/>
      <c r="J358" s="48"/>
      <c r="K358" s="49"/>
      <c r="L358" s="48"/>
    </row>
    <row r="359" spans="1:12" ht="15">
      <c r="A359" s="15"/>
      <c r="B359" s="16"/>
      <c r="C359" s="11"/>
      <c r="D359" s="7" t="s">
        <v>32</v>
      </c>
      <c r="E359" s="47"/>
      <c r="F359" s="48"/>
      <c r="G359" s="48"/>
      <c r="H359" s="48"/>
      <c r="I359" s="48"/>
      <c r="J359" s="48"/>
      <c r="K359" s="49"/>
      <c r="L359" s="48"/>
    </row>
    <row r="360" spans="1:12" ht="15">
      <c r="A360" s="15"/>
      <c r="B360" s="16"/>
      <c r="C360" s="11"/>
      <c r="D360" s="7" t="s">
        <v>33</v>
      </c>
      <c r="E360" s="47"/>
      <c r="F360" s="48"/>
      <c r="G360" s="48"/>
      <c r="H360" s="48"/>
      <c r="I360" s="48"/>
      <c r="J360" s="48"/>
      <c r="K360" s="49"/>
      <c r="L360" s="48"/>
    </row>
    <row r="361" spans="1:12" ht="1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7">SUM(G354:G362)</f>
        <v>0</v>
      </c>
      <c r="H363" s="21">
        <f t="shared" si="207"/>
        <v>0</v>
      </c>
      <c r="I363" s="21">
        <f t="shared" si="207"/>
        <v>0</v>
      </c>
      <c r="J363" s="21">
        <f t="shared" si="207"/>
        <v>0</v>
      </c>
      <c r="K363" s="27"/>
      <c r="L363" s="21">
        <f t="shared" ref="L363" si="208">SUM(L354:L362)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9">SUM(G364:G367)</f>
        <v>0</v>
      </c>
      <c r="H368" s="21">
        <f t="shared" si="209"/>
        <v>0</v>
      </c>
      <c r="I368" s="21">
        <f t="shared" si="209"/>
        <v>0</v>
      </c>
      <c r="J368" s="21">
        <f t="shared" si="209"/>
        <v>0</v>
      </c>
      <c r="K368" s="27"/>
      <c r="L368" s="21">
        <f t="shared" ref="L368" si="210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1">SUM(G369:G374)</f>
        <v>0</v>
      </c>
      <c r="H375" s="21">
        <f t="shared" si="211"/>
        <v>0</v>
      </c>
      <c r="I375" s="21">
        <f t="shared" si="211"/>
        <v>0</v>
      </c>
      <c r="J375" s="21">
        <f t="shared" si="211"/>
        <v>0</v>
      </c>
      <c r="K375" s="27"/>
      <c r="L375" s="21">
        <f t="shared" ref="L375" si="212">SUM(L369:L374)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3">SUM(G376:G381)</f>
        <v>0</v>
      </c>
      <c r="H382" s="21">
        <f t="shared" si="213"/>
        <v>0</v>
      </c>
      <c r="I382" s="21">
        <f t="shared" si="213"/>
        <v>0</v>
      </c>
      <c r="J382" s="21">
        <f t="shared" si="213"/>
        <v>0</v>
      </c>
      <c r="K382" s="27"/>
      <c r="L382" s="21">
        <f t="shared" ref="L382" si="214">SUM(L376:L381)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340</v>
      </c>
      <c r="G383" s="34">
        <f t="shared" ref="G383:J383" si="215">G349+G353+G363+G368+G375+G382</f>
        <v>19.104999999999997</v>
      </c>
      <c r="H383" s="34">
        <f t="shared" si="215"/>
        <v>20.064999999999994</v>
      </c>
      <c r="I383" s="34">
        <f t="shared" si="215"/>
        <v>75.77</v>
      </c>
      <c r="J383" s="34">
        <f t="shared" si="215"/>
        <v>571.91999999999996</v>
      </c>
      <c r="K383" s="35"/>
      <c r="L383" s="34">
        <f t="shared" ref="L383" si="216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4" t="s">
        <v>62</v>
      </c>
      <c r="F384" s="45">
        <v>150</v>
      </c>
      <c r="G384" s="45">
        <v>5.2</v>
      </c>
      <c r="H384" s="45">
        <v>4.3</v>
      </c>
      <c r="I384" s="45">
        <v>24.3</v>
      </c>
      <c r="J384" s="45">
        <v>156.69999999999999</v>
      </c>
      <c r="K384" s="46">
        <v>302</v>
      </c>
      <c r="L384" s="45"/>
    </row>
    <row r="385" spans="1:12" ht="15">
      <c r="A385" s="25"/>
      <c r="B385" s="16"/>
      <c r="C385" s="11"/>
      <c r="D385" s="6"/>
      <c r="E385" s="47"/>
      <c r="F385" s="48" t="s">
        <v>64</v>
      </c>
      <c r="G385" s="48">
        <v>10.199999999999999</v>
      </c>
      <c r="H385" s="48">
        <v>12.36</v>
      </c>
      <c r="I385" s="48">
        <v>17.3</v>
      </c>
      <c r="J385" s="48">
        <v>221</v>
      </c>
      <c r="K385" s="49">
        <v>290</v>
      </c>
      <c r="L385" s="48"/>
    </row>
    <row r="386" spans="1:12" ht="15">
      <c r="A386" s="25"/>
      <c r="B386" s="16"/>
      <c r="C386" s="11"/>
      <c r="D386" s="7" t="s">
        <v>22</v>
      </c>
      <c r="E386" s="47" t="s">
        <v>52</v>
      </c>
      <c r="F386" s="48" t="s">
        <v>53</v>
      </c>
      <c r="G386" s="48">
        <v>0.2</v>
      </c>
      <c r="H386" s="48">
        <v>0.5</v>
      </c>
      <c r="I386" s="48">
        <v>15.7</v>
      </c>
      <c r="J386" s="48">
        <v>65.3</v>
      </c>
      <c r="K386" s="49">
        <v>685</v>
      </c>
      <c r="L386" s="48"/>
    </row>
    <row r="387" spans="1:12" ht="15">
      <c r="A387" s="25"/>
      <c r="B387" s="16"/>
      <c r="C387" s="11"/>
      <c r="D387" s="7" t="s">
        <v>32</v>
      </c>
      <c r="E387" s="47" t="s">
        <v>71</v>
      </c>
      <c r="F387" s="48">
        <v>20</v>
      </c>
      <c r="G387" s="48">
        <v>1.64</v>
      </c>
      <c r="H387" s="48">
        <v>0.54</v>
      </c>
      <c r="I387" s="48">
        <v>9.6</v>
      </c>
      <c r="J387" s="48">
        <v>49.82</v>
      </c>
      <c r="K387" s="49"/>
      <c r="L387" s="48"/>
    </row>
    <row r="388" spans="1:12" ht="15">
      <c r="A388" s="25"/>
      <c r="B388" s="16"/>
      <c r="C388" s="11"/>
      <c r="D388" s="1" t="s">
        <v>33</v>
      </c>
      <c r="E388" s="47" t="s">
        <v>74</v>
      </c>
      <c r="F388" s="48">
        <v>20</v>
      </c>
      <c r="G388" s="48">
        <v>1.32</v>
      </c>
      <c r="H388" s="48">
        <v>0.22</v>
      </c>
      <c r="I388" s="48">
        <v>8.1999999999999993</v>
      </c>
      <c r="J388" s="48">
        <v>40.06</v>
      </c>
      <c r="K388" s="49"/>
      <c r="L388" s="48"/>
    </row>
    <row r="389" spans="1:12" ht="15">
      <c r="A389" s="25"/>
      <c r="B389" s="16"/>
      <c r="C389" s="11"/>
      <c r="D389" s="6" t="s">
        <v>27</v>
      </c>
      <c r="E389" s="47" t="s">
        <v>83</v>
      </c>
      <c r="F389" s="48">
        <v>60</v>
      </c>
      <c r="G389" s="48">
        <v>0.7</v>
      </c>
      <c r="H389" s="48">
        <v>3.06</v>
      </c>
      <c r="I389" s="48">
        <v>6.65</v>
      </c>
      <c r="J389" s="48">
        <v>59.94</v>
      </c>
      <c r="K389" s="49">
        <v>49</v>
      </c>
      <c r="L389" s="48"/>
    </row>
    <row r="390" spans="1:12" ht="15">
      <c r="A390" s="25"/>
      <c r="B390" s="16"/>
      <c r="C390" s="11"/>
      <c r="D390" s="7" t="s">
        <v>24</v>
      </c>
      <c r="E390" s="47"/>
      <c r="F390" s="48"/>
      <c r="G390" s="48"/>
      <c r="H390" s="48"/>
      <c r="I390" s="48"/>
      <c r="J390" s="48"/>
      <c r="K390" s="49"/>
      <c r="L390" s="48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250</v>
      </c>
      <c r="G391" s="21">
        <f t="shared" ref="G391:J391" si="217">SUM(G384:G390)</f>
        <v>19.259999999999998</v>
      </c>
      <c r="H391" s="21">
        <f t="shared" si="217"/>
        <v>20.979999999999997</v>
      </c>
      <c r="I391" s="21">
        <f t="shared" si="217"/>
        <v>81.75</v>
      </c>
      <c r="J391" s="21">
        <f t="shared" si="217"/>
        <v>592.81999999999994</v>
      </c>
      <c r="K391" s="27"/>
      <c r="L391" s="21">
        <f t="shared" si="204"/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8">SUM(G392:G394)</f>
        <v>0</v>
      </c>
      <c r="H395" s="21">
        <f t="shared" si="218"/>
        <v>0</v>
      </c>
      <c r="I395" s="21">
        <f t="shared" si="218"/>
        <v>0</v>
      </c>
      <c r="J395" s="21">
        <f t="shared" si="218"/>
        <v>0</v>
      </c>
      <c r="K395" s="27"/>
      <c r="L395" s="21">
        <f t="shared" ref="L395" si="219">SUM(L392:L394)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5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5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5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5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5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5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0">SUM(G396:G404)</f>
        <v>0</v>
      </c>
      <c r="H405" s="21">
        <f t="shared" si="220"/>
        <v>0</v>
      </c>
      <c r="I405" s="21">
        <f t="shared" si="220"/>
        <v>0</v>
      </c>
      <c r="J405" s="21">
        <f t="shared" si="220"/>
        <v>0</v>
      </c>
      <c r="K405" s="27"/>
      <c r="L405" s="21">
        <f t="shared" ref="L405" si="221">SUM(L396:L404)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2">SUM(G406:G409)</f>
        <v>0</v>
      </c>
      <c r="H410" s="21">
        <f t="shared" si="222"/>
        <v>0</v>
      </c>
      <c r="I410" s="21">
        <f t="shared" si="222"/>
        <v>0</v>
      </c>
      <c r="J410" s="21">
        <f t="shared" si="222"/>
        <v>0</v>
      </c>
      <c r="K410" s="27"/>
      <c r="L410" s="21">
        <f t="shared" ref="L410" si="22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4">SUM(G411:G416)</f>
        <v>0</v>
      </c>
      <c r="H417" s="21">
        <f t="shared" si="224"/>
        <v>0</v>
      </c>
      <c r="I417" s="21">
        <f t="shared" si="224"/>
        <v>0</v>
      </c>
      <c r="J417" s="21">
        <f t="shared" si="224"/>
        <v>0</v>
      </c>
      <c r="K417" s="27"/>
      <c r="L417" s="21">
        <f t="shared" ref="L417" si="225">SUM(L411:L416)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6">SUM(G418:G423)</f>
        <v>0</v>
      </c>
      <c r="H424" s="21">
        <f t="shared" si="226"/>
        <v>0</v>
      </c>
      <c r="I424" s="21">
        <f t="shared" si="226"/>
        <v>0</v>
      </c>
      <c r="J424" s="21">
        <f t="shared" si="226"/>
        <v>0</v>
      </c>
      <c r="K424" s="27"/>
      <c r="L424" s="21">
        <f t="shared" ref="L424" si="227">SUM(L418:L423)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250</v>
      </c>
      <c r="G425" s="34">
        <f t="shared" ref="G425:J425" si="228">G391+G395+G405+G410+G417+G424</f>
        <v>19.259999999999998</v>
      </c>
      <c r="H425" s="34">
        <f t="shared" si="228"/>
        <v>20.979999999999997</v>
      </c>
      <c r="I425" s="34">
        <f t="shared" si="228"/>
        <v>81.75</v>
      </c>
      <c r="J425" s="34">
        <f t="shared" si="228"/>
        <v>592.81999999999994</v>
      </c>
      <c r="K425" s="35"/>
      <c r="L425" s="34">
        <f t="shared" ref="L425" si="229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30</v>
      </c>
      <c r="E426" s="44" t="s">
        <v>63</v>
      </c>
      <c r="F426" s="45">
        <v>150</v>
      </c>
      <c r="G426" s="45">
        <v>4.3</v>
      </c>
      <c r="H426" s="45">
        <v>5.6</v>
      </c>
      <c r="I426" s="45">
        <v>20.100000000000001</v>
      </c>
      <c r="J426" s="45">
        <v>148</v>
      </c>
      <c r="K426" s="46">
        <v>142</v>
      </c>
      <c r="L426" s="45"/>
    </row>
    <row r="427" spans="1:12" ht="15">
      <c r="A427" s="25"/>
      <c r="B427" s="16"/>
      <c r="C427" s="11"/>
      <c r="D427" s="6" t="s">
        <v>21</v>
      </c>
      <c r="E427" s="47" t="s">
        <v>78</v>
      </c>
      <c r="F427" s="48">
        <v>80</v>
      </c>
      <c r="G427" s="48">
        <v>10.199999999999999</v>
      </c>
      <c r="H427" s="48">
        <v>12.68</v>
      </c>
      <c r="I427" s="48">
        <v>13.62</v>
      </c>
      <c r="J427" s="48">
        <v>209.4</v>
      </c>
      <c r="K427" s="49">
        <v>268</v>
      </c>
      <c r="L427" s="48"/>
    </row>
    <row r="428" spans="1:12" ht="15">
      <c r="A428" s="25"/>
      <c r="B428" s="16"/>
      <c r="C428" s="11"/>
      <c r="D428" s="7" t="s">
        <v>22</v>
      </c>
      <c r="E428" s="47" t="s">
        <v>48</v>
      </c>
      <c r="F428" s="48" t="s">
        <v>65</v>
      </c>
      <c r="G428" s="48">
        <v>0.2</v>
      </c>
      <c r="H428" s="48">
        <v>1.5</v>
      </c>
      <c r="I428" s="48">
        <v>15.7</v>
      </c>
      <c r="J428" s="48">
        <v>62.3</v>
      </c>
      <c r="K428" s="49">
        <v>377</v>
      </c>
      <c r="L428" s="48"/>
    </row>
    <row r="429" spans="1:12" ht="15">
      <c r="A429" s="25"/>
      <c r="B429" s="16"/>
      <c r="C429" s="11"/>
      <c r="D429" s="7" t="s">
        <v>32</v>
      </c>
      <c r="E429" s="47" t="s">
        <v>71</v>
      </c>
      <c r="F429" s="48">
        <v>20</v>
      </c>
      <c r="G429" s="48">
        <v>1.64</v>
      </c>
      <c r="H429" s="48">
        <v>0.54</v>
      </c>
      <c r="I429" s="48">
        <v>9.6</v>
      </c>
      <c r="J429" s="48">
        <v>49.82</v>
      </c>
      <c r="K429" s="49"/>
      <c r="L429" s="48"/>
    </row>
    <row r="430" spans="1:12" ht="15">
      <c r="A430" s="25"/>
      <c r="B430" s="16"/>
      <c r="C430" s="11"/>
      <c r="D430" s="1" t="s">
        <v>33</v>
      </c>
      <c r="E430" s="47" t="s">
        <v>74</v>
      </c>
      <c r="F430" s="48">
        <v>20</v>
      </c>
      <c r="G430" s="48">
        <v>1.32</v>
      </c>
      <c r="H430" s="48">
        <v>0.22</v>
      </c>
      <c r="I430" s="48">
        <v>8.1999999999999993</v>
      </c>
      <c r="J430" s="48">
        <v>40.06</v>
      </c>
      <c r="K430" s="49"/>
      <c r="L430" s="48"/>
    </row>
    <row r="431" spans="1:12" ht="15">
      <c r="A431" s="25"/>
      <c r="B431" s="16"/>
      <c r="C431" s="11"/>
      <c r="D431" s="7" t="s">
        <v>27</v>
      </c>
      <c r="E431" s="47" t="s">
        <v>89</v>
      </c>
      <c r="F431" s="48">
        <v>60</v>
      </c>
      <c r="G431" s="48">
        <v>2</v>
      </c>
      <c r="H431" s="48">
        <v>0</v>
      </c>
      <c r="I431" s="48">
        <v>15</v>
      </c>
      <c r="J431" s="48">
        <v>65</v>
      </c>
      <c r="K431" s="49"/>
      <c r="L431" s="48"/>
    </row>
    <row r="432" spans="1:12" ht="15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330</v>
      </c>
      <c r="G433" s="21">
        <f t="shared" ref="G433:J433" si="230">SUM(G426:G432)</f>
        <v>19.66</v>
      </c>
      <c r="H433" s="21">
        <f t="shared" si="230"/>
        <v>20.54</v>
      </c>
      <c r="I433" s="21">
        <f t="shared" si="230"/>
        <v>82.22</v>
      </c>
      <c r="J433" s="21">
        <f t="shared" si="230"/>
        <v>574.57999999999993</v>
      </c>
      <c r="K433" s="27"/>
      <c r="L433" s="21">
        <f t="shared" ref="L433" si="231">SUM(L426:L432)</f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32">SUM(G434:G436)</f>
        <v>0</v>
      </c>
      <c r="H437" s="21">
        <f t="shared" si="232"/>
        <v>0</v>
      </c>
      <c r="I437" s="21">
        <f t="shared" si="232"/>
        <v>0</v>
      </c>
      <c r="J437" s="21">
        <f t="shared" si="232"/>
        <v>0</v>
      </c>
      <c r="K437" s="27"/>
      <c r="L437" s="21">
        <f t="shared" ref="L437" si="233">SUM(L434:L436)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4">SUM(G438:G446)</f>
        <v>0</v>
      </c>
      <c r="H447" s="21">
        <f t="shared" si="234"/>
        <v>0</v>
      </c>
      <c r="I447" s="21">
        <f t="shared" si="234"/>
        <v>0</v>
      </c>
      <c r="J447" s="21">
        <f t="shared" si="234"/>
        <v>0</v>
      </c>
      <c r="K447" s="27"/>
      <c r="L447" s="21">
        <f t="shared" ref="L447" si="235">SUM(L438:L446)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6">SUM(G448:G451)</f>
        <v>0</v>
      </c>
      <c r="H452" s="21">
        <f t="shared" si="236"/>
        <v>0</v>
      </c>
      <c r="I452" s="21">
        <f t="shared" si="236"/>
        <v>0</v>
      </c>
      <c r="J452" s="21">
        <f t="shared" si="236"/>
        <v>0</v>
      </c>
      <c r="K452" s="27"/>
      <c r="L452" s="21">
        <f t="shared" ref="L452" si="2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8">SUM(G453:G458)</f>
        <v>0</v>
      </c>
      <c r="H459" s="21">
        <f t="shared" si="238"/>
        <v>0</v>
      </c>
      <c r="I459" s="21">
        <f t="shared" si="238"/>
        <v>0</v>
      </c>
      <c r="J459" s="21">
        <f t="shared" si="238"/>
        <v>0</v>
      </c>
      <c r="K459" s="27"/>
      <c r="L459" s="21">
        <f t="shared" ref="L459" si="239">SUM(L453:L458)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40">SUM(G460:G465)</f>
        <v>0</v>
      </c>
      <c r="H466" s="21">
        <f t="shared" si="240"/>
        <v>0</v>
      </c>
      <c r="I466" s="21">
        <f t="shared" si="240"/>
        <v>0</v>
      </c>
      <c r="J466" s="21">
        <f t="shared" si="240"/>
        <v>0</v>
      </c>
      <c r="K466" s="27"/>
      <c r="L466" s="21">
        <f t="shared" ref="L466" si="241">SUM(L460:L465)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330</v>
      </c>
      <c r="G467" s="34">
        <f t="shared" ref="G467:J467" si="242">G433+G437+G447+G452+G459+G466</f>
        <v>19.66</v>
      </c>
      <c r="H467" s="34">
        <f t="shared" si="242"/>
        <v>20.54</v>
      </c>
      <c r="I467" s="34">
        <f t="shared" si="242"/>
        <v>82.22</v>
      </c>
      <c r="J467" s="34">
        <f t="shared" si="242"/>
        <v>574.57999999999993</v>
      </c>
      <c r="K467" s="35"/>
      <c r="L467" s="34">
        <f t="shared" ref="L467" si="243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30</v>
      </c>
      <c r="E468" s="44" t="s">
        <v>84</v>
      </c>
      <c r="F468" s="45">
        <v>200</v>
      </c>
      <c r="G468" s="45">
        <v>14.7</v>
      </c>
      <c r="H468" s="45">
        <v>12.6</v>
      </c>
      <c r="I468" s="45">
        <v>38.9</v>
      </c>
      <c r="J468" s="45">
        <v>327.8</v>
      </c>
      <c r="K468" s="46">
        <v>291</v>
      </c>
      <c r="L468" s="45"/>
    </row>
    <row r="469" spans="1:12" ht="15">
      <c r="A469" s="25"/>
      <c r="B469" s="16"/>
      <c r="C469" s="11"/>
      <c r="D469" s="6" t="s">
        <v>21</v>
      </c>
      <c r="E469" s="47" t="s">
        <v>85</v>
      </c>
      <c r="F469" s="48" t="s">
        <v>86</v>
      </c>
      <c r="G469" s="48">
        <v>11.2</v>
      </c>
      <c r="H469" s="48">
        <v>13</v>
      </c>
      <c r="I469" s="48">
        <v>11</v>
      </c>
      <c r="J469" s="48">
        <v>205.8</v>
      </c>
      <c r="K469" s="49"/>
      <c r="L469" s="48"/>
    </row>
    <row r="470" spans="1:12" ht="15">
      <c r="A470" s="25"/>
      <c r="B470" s="16"/>
      <c r="C470" s="11"/>
      <c r="D470" s="7" t="s">
        <v>22</v>
      </c>
      <c r="E470" s="47" t="s">
        <v>50</v>
      </c>
      <c r="F470" s="48" t="s">
        <v>51</v>
      </c>
      <c r="G470" s="48">
        <v>4.4999999999999998E-2</v>
      </c>
      <c r="H470" s="48">
        <v>5.0000000000000001E-3</v>
      </c>
      <c r="I470" s="48">
        <v>15.12</v>
      </c>
      <c r="J470" s="48">
        <v>60.7</v>
      </c>
      <c r="K470" s="49">
        <v>377</v>
      </c>
      <c r="L470" s="48"/>
    </row>
    <row r="471" spans="1:12" ht="15">
      <c r="A471" s="25"/>
      <c r="B471" s="16"/>
      <c r="C471" s="11"/>
      <c r="D471" s="7" t="s">
        <v>32</v>
      </c>
      <c r="E471" s="47" t="s">
        <v>71</v>
      </c>
      <c r="F471" s="48">
        <v>20</v>
      </c>
      <c r="G471" s="48">
        <v>1.64</v>
      </c>
      <c r="H471" s="48">
        <v>0.54</v>
      </c>
      <c r="I471" s="48">
        <v>9.6</v>
      </c>
      <c r="J471" s="48">
        <v>49.82</v>
      </c>
      <c r="K471" s="49"/>
      <c r="L471" s="48"/>
    </row>
    <row r="472" spans="1:12" ht="15">
      <c r="A472" s="25"/>
      <c r="B472" s="16"/>
      <c r="C472" s="11"/>
      <c r="D472" s="1" t="s">
        <v>33</v>
      </c>
      <c r="E472" s="47" t="s">
        <v>74</v>
      </c>
      <c r="F472" s="48">
        <v>20</v>
      </c>
      <c r="G472" s="48">
        <v>1.32</v>
      </c>
      <c r="H472" s="48">
        <v>0.22</v>
      </c>
      <c r="I472" s="48">
        <v>8.1999999999999993</v>
      </c>
      <c r="J472" s="48">
        <v>40.06</v>
      </c>
      <c r="K472" s="49"/>
      <c r="L472" s="48"/>
    </row>
    <row r="473" spans="1:12" ht="15">
      <c r="A473" s="25"/>
      <c r="B473" s="16"/>
      <c r="C473" s="11"/>
      <c r="D473" s="7" t="s">
        <v>24</v>
      </c>
      <c r="E473" s="47" t="s">
        <v>54</v>
      </c>
      <c r="F473" s="48">
        <v>100</v>
      </c>
      <c r="G473" s="48">
        <v>0.4</v>
      </c>
      <c r="H473" s="48">
        <v>0.4</v>
      </c>
      <c r="I473" s="48">
        <v>7.35</v>
      </c>
      <c r="J473" s="48">
        <v>46.6</v>
      </c>
      <c r="K473" s="49">
        <v>338</v>
      </c>
      <c r="L473" s="48"/>
    </row>
    <row r="474" spans="1:12" ht="1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340</v>
      </c>
      <c r="G475" s="21">
        <f t="shared" ref="G475:J475" si="244">SUM(G468:G474)</f>
        <v>29.305</v>
      </c>
      <c r="H475" s="21">
        <f t="shared" si="244"/>
        <v>26.764999999999997</v>
      </c>
      <c r="I475" s="21">
        <f t="shared" si="244"/>
        <v>90.169999999999987</v>
      </c>
      <c r="J475" s="21">
        <f t="shared" si="244"/>
        <v>730.78000000000009</v>
      </c>
      <c r="K475" s="27"/>
      <c r="L475" s="21"/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45">SUM(G476:G478)</f>
        <v>0</v>
      </c>
      <c r="H479" s="21">
        <f t="shared" si="245"/>
        <v>0</v>
      </c>
      <c r="I479" s="21">
        <f t="shared" si="245"/>
        <v>0</v>
      </c>
      <c r="J479" s="21">
        <f t="shared" si="245"/>
        <v>0</v>
      </c>
      <c r="K479" s="27"/>
      <c r="L479" s="21">
        <f t="shared" ref="L479" si="246">SUM(L476:L478)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7">SUM(G480:G488)</f>
        <v>0</v>
      </c>
      <c r="H489" s="21">
        <f t="shared" si="247"/>
        <v>0</v>
      </c>
      <c r="I489" s="21">
        <f t="shared" si="247"/>
        <v>0</v>
      </c>
      <c r="J489" s="21">
        <f t="shared" si="247"/>
        <v>0</v>
      </c>
      <c r="K489" s="27"/>
      <c r="L489" s="21">
        <f t="shared" ref="L489" si="248">SUM(L480:L488)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9">SUM(G490:G493)</f>
        <v>0</v>
      </c>
      <c r="H494" s="21">
        <f t="shared" si="249"/>
        <v>0</v>
      </c>
      <c r="I494" s="21">
        <f t="shared" si="249"/>
        <v>0</v>
      </c>
      <c r="J494" s="21">
        <f t="shared" si="249"/>
        <v>0</v>
      </c>
      <c r="K494" s="27"/>
      <c r="L494" s="21">
        <f t="shared" ref="L494" si="250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51">SUM(G495:G500)</f>
        <v>0</v>
      </c>
      <c r="H501" s="21">
        <f t="shared" si="251"/>
        <v>0</v>
      </c>
      <c r="I501" s="21">
        <f t="shared" si="251"/>
        <v>0</v>
      </c>
      <c r="J501" s="21">
        <f t="shared" si="251"/>
        <v>0</v>
      </c>
      <c r="K501" s="27"/>
      <c r="L501" s="21">
        <f t="shared" ref="L501" si="252">SUM(L495:L500)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3">SUM(G502:G507)</f>
        <v>0</v>
      </c>
      <c r="H508" s="21">
        <f t="shared" si="253"/>
        <v>0</v>
      </c>
      <c r="I508" s="21">
        <f t="shared" si="253"/>
        <v>0</v>
      </c>
      <c r="J508" s="21">
        <f t="shared" si="253"/>
        <v>0</v>
      </c>
      <c r="K508" s="27"/>
      <c r="L508" s="21">
        <f t="shared" ref="L508" si="254">SUM(L502:L507)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340</v>
      </c>
      <c r="G509" s="34">
        <f t="shared" ref="G509:J509" si="255">G475+G479+G489+G494+G501+G508</f>
        <v>29.305</v>
      </c>
      <c r="H509" s="34">
        <f t="shared" si="255"/>
        <v>26.764999999999997</v>
      </c>
      <c r="I509" s="34">
        <f t="shared" si="255"/>
        <v>90.169999999999987</v>
      </c>
      <c r="J509" s="34">
        <f t="shared" si="255"/>
        <v>730.78000000000009</v>
      </c>
      <c r="K509" s="35"/>
      <c r="L509" s="34">
        <f t="shared" ref="L509" si="256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4" t="s">
        <v>87</v>
      </c>
      <c r="F510" s="45">
        <v>150</v>
      </c>
      <c r="G510" s="45">
        <v>3.8</v>
      </c>
      <c r="H510" s="45">
        <v>6.5</v>
      </c>
      <c r="I510" s="45">
        <v>34.799999999999997</v>
      </c>
      <c r="J510" s="45">
        <v>212.9</v>
      </c>
      <c r="K510" s="46">
        <v>312</v>
      </c>
      <c r="L510" s="45"/>
    </row>
    <row r="511" spans="1:12" ht="15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5">
      <c r="A512" s="25"/>
      <c r="B512" s="16"/>
      <c r="C512" s="11"/>
      <c r="D512" s="7" t="s">
        <v>22</v>
      </c>
      <c r="E512" s="47" t="s">
        <v>52</v>
      </c>
      <c r="F512" s="48" t="s">
        <v>53</v>
      </c>
      <c r="G512" s="48">
        <v>2.1000000000000001E-2</v>
      </c>
      <c r="H512" s="48">
        <v>5.0000000000000001E-3</v>
      </c>
      <c r="I512" s="48">
        <v>14.98</v>
      </c>
      <c r="J512" s="48">
        <v>60</v>
      </c>
      <c r="K512" s="49">
        <v>685</v>
      </c>
      <c r="L512" s="48"/>
    </row>
    <row r="513" spans="1:12" ht="15">
      <c r="A513" s="25"/>
      <c r="B513" s="16"/>
      <c r="C513" s="11"/>
      <c r="D513" s="7" t="s">
        <v>32</v>
      </c>
      <c r="E513" s="47" t="s">
        <v>71</v>
      </c>
      <c r="F513" s="48">
        <v>20</v>
      </c>
      <c r="G513" s="48">
        <v>1.64</v>
      </c>
      <c r="H513" s="48">
        <v>0.54</v>
      </c>
      <c r="I513" s="48">
        <v>9.6</v>
      </c>
      <c r="J513" s="48">
        <v>49.82</v>
      </c>
      <c r="K513" s="49"/>
      <c r="L513" s="48"/>
    </row>
    <row r="514" spans="1:12" ht="15">
      <c r="A514" s="25"/>
      <c r="B514" s="16"/>
      <c r="C514" s="11"/>
      <c r="D514" s="1" t="s">
        <v>33</v>
      </c>
      <c r="E514" s="47" t="s">
        <v>74</v>
      </c>
      <c r="F514" s="48">
        <v>20</v>
      </c>
      <c r="G514" s="48">
        <v>1.32</v>
      </c>
      <c r="H514" s="48">
        <v>0.22</v>
      </c>
      <c r="I514" s="48">
        <v>8.1999999999999993</v>
      </c>
      <c r="J514" s="48">
        <v>40.06</v>
      </c>
      <c r="K514" s="49"/>
      <c r="L514" s="48"/>
    </row>
    <row r="515" spans="1:12" ht="15">
      <c r="A515" s="25"/>
      <c r="B515" s="16"/>
      <c r="C515" s="11"/>
      <c r="D515" s="6" t="s">
        <v>27</v>
      </c>
      <c r="E515" s="47" t="s">
        <v>66</v>
      </c>
      <c r="F515" s="48">
        <v>60</v>
      </c>
      <c r="G515" s="48">
        <v>0.8</v>
      </c>
      <c r="H515" s="48">
        <v>0.1</v>
      </c>
      <c r="I515" s="48">
        <v>2.6</v>
      </c>
      <c r="J515" s="48">
        <v>14.545</v>
      </c>
      <c r="K515" s="49"/>
      <c r="L515" s="48"/>
    </row>
    <row r="516" spans="1:12" ht="15">
      <c r="A516" s="25"/>
      <c r="B516" s="16"/>
      <c r="C516" s="11"/>
      <c r="D516" s="7" t="s">
        <v>24</v>
      </c>
      <c r="E516" s="47"/>
      <c r="F516" s="48"/>
      <c r="G516" s="48"/>
      <c r="H516" s="48"/>
      <c r="I516" s="48"/>
      <c r="J516" s="48"/>
      <c r="K516" s="49"/>
      <c r="L516" s="48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250</v>
      </c>
      <c r="G517" s="21">
        <f t="shared" ref="G517:J517" si="257">SUM(G510:G516)</f>
        <v>7.5809999999999995</v>
      </c>
      <c r="H517" s="21">
        <f t="shared" si="257"/>
        <v>7.3649999999999993</v>
      </c>
      <c r="I517" s="21">
        <f t="shared" si="257"/>
        <v>70.179999999999993</v>
      </c>
      <c r="J517" s="21">
        <f t="shared" si="257"/>
        <v>377.32499999999999</v>
      </c>
      <c r="K517" s="27"/>
      <c r="L517" s="21">
        <f t="shared" ref="L517:L559" si="258">SUM(L510:L516)</f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9">SUM(G518:G520)</f>
        <v>0</v>
      </c>
      <c r="H521" s="21">
        <f t="shared" si="259"/>
        <v>0</v>
      </c>
      <c r="I521" s="21">
        <f t="shared" si="259"/>
        <v>0</v>
      </c>
      <c r="J521" s="21">
        <f t="shared" si="259"/>
        <v>0</v>
      </c>
      <c r="K521" s="27"/>
      <c r="L521" s="21">
        <f t="shared" ref="L521" si="260">SUM(L518:L520)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61">SUM(G522:G530)</f>
        <v>0</v>
      </c>
      <c r="H531" s="21">
        <f t="shared" si="261"/>
        <v>0</v>
      </c>
      <c r="I531" s="21">
        <f t="shared" si="261"/>
        <v>0</v>
      </c>
      <c r="J531" s="21">
        <f t="shared" si="261"/>
        <v>0</v>
      </c>
      <c r="K531" s="27"/>
      <c r="L531" s="21">
        <f t="shared" ref="L531" si="262">SUM(L522:L530)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63">SUM(G532:G535)</f>
        <v>0</v>
      </c>
      <c r="H536" s="21">
        <f t="shared" si="263"/>
        <v>0</v>
      </c>
      <c r="I536" s="21">
        <f t="shared" si="263"/>
        <v>0</v>
      </c>
      <c r="J536" s="21">
        <f t="shared" si="263"/>
        <v>0</v>
      </c>
      <c r="K536" s="27"/>
      <c r="L536" s="21">
        <f t="shared" ref="L536" si="264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5">SUM(G537:G542)</f>
        <v>0</v>
      </c>
      <c r="H543" s="21">
        <f t="shared" si="265"/>
        <v>0</v>
      </c>
      <c r="I543" s="21">
        <f t="shared" si="265"/>
        <v>0</v>
      </c>
      <c r="J543" s="21">
        <f t="shared" si="265"/>
        <v>0</v>
      </c>
      <c r="K543" s="27"/>
      <c r="L543" s="21">
        <f t="shared" ref="L543" si="266">SUM(L537:L542)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7">SUM(G544:G549)</f>
        <v>0</v>
      </c>
      <c r="H550" s="21">
        <f t="shared" si="267"/>
        <v>0</v>
      </c>
      <c r="I550" s="21">
        <f t="shared" si="267"/>
        <v>0</v>
      </c>
      <c r="J550" s="21">
        <f t="shared" si="267"/>
        <v>0</v>
      </c>
      <c r="K550" s="27"/>
      <c r="L550" s="21">
        <f t="shared" ref="L550" si="268">SUM(L544:L549)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250</v>
      </c>
      <c r="G551" s="34">
        <f t="shared" ref="G551:J551" si="269">G517+G521+G531+G536+G543+G550</f>
        <v>7.5809999999999995</v>
      </c>
      <c r="H551" s="34">
        <f t="shared" si="269"/>
        <v>7.3649999999999993</v>
      </c>
      <c r="I551" s="34">
        <f t="shared" si="269"/>
        <v>70.179999999999993</v>
      </c>
      <c r="J551" s="34">
        <f t="shared" si="269"/>
        <v>377.32499999999999</v>
      </c>
      <c r="K551" s="35"/>
      <c r="L551" s="34">
        <f t="shared" ref="L551" si="270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71">SUM(G552:G558)</f>
        <v>0</v>
      </c>
      <c r="H559" s="21">
        <f t="shared" si="271"/>
        <v>0</v>
      </c>
      <c r="I559" s="21">
        <f t="shared" si="271"/>
        <v>0</v>
      </c>
      <c r="J559" s="21">
        <f t="shared" si="271"/>
        <v>0</v>
      </c>
      <c r="K559" s="27"/>
      <c r="L559" s="21">
        <f t="shared" si="258"/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72">SUM(G560:G562)</f>
        <v>0</v>
      </c>
      <c r="H563" s="21">
        <f t="shared" si="272"/>
        <v>0</v>
      </c>
      <c r="I563" s="21">
        <f t="shared" si="272"/>
        <v>0</v>
      </c>
      <c r="J563" s="21">
        <f t="shared" si="272"/>
        <v>0</v>
      </c>
      <c r="K563" s="27"/>
      <c r="L563" s="21">
        <f t="shared" ref="L563" si="273">SUM(L560:L562)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74">SUM(G564:G572)</f>
        <v>0</v>
      </c>
      <c r="H573" s="21">
        <f t="shared" si="274"/>
        <v>0</v>
      </c>
      <c r="I573" s="21">
        <f t="shared" si="274"/>
        <v>0</v>
      </c>
      <c r="J573" s="21">
        <f t="shared" si="274"/>
        <v>0</v>
      </c>
      <c r="K573" s="27"/>
      <c r="L573" s="21">
        <f t="shared" ref="L573" si="275">SUM(L564:L572)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6">SUM(G574:G577)</f>
        <v>0</v>
      </c>
      <c r="H578" s="21">
        <f t="shared" si="276"/>
        <v>0</v>
      </c>
      <c r="I578" s="21">
        <f t="shared" si="276"/>
        <v>0</v>
      </c>
      <c r="J578" s="21">
        <f t="shared" si="276"/>
        <v>0</v>
      </c>
      <c r="K578" s="27"/>
      <c r="L578" s="21">
        <f t="shared" ref="L578" si="277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8">SUM(G579:G584)</f>
        <v>0</v>
      </c>
      <c r="H585" s="21">
        <f t="shared" si="278"/>
        <v>0</v>
      </c>
      <c r="I585" s="21">
        <f t="shared" si="278"/>
        <v>0</v>
      </c>
      <c r="J585" s="21">
        <f t="shared" si="278"/>
        <v>0</v>
      </c>
      <c r="K585" s="27"/>
      <c r="L585" s="21">
        <f t="shared" ref="L585" si="279">SUM(L579:L584)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80">SUM(G586:G591)</f>
        <v>0</v>
      </c>
      <c r="H592" s="21">
        <f t="shared" si="280"/>
        <v>0</v>
      </c>
      <c r="I592" s="21">
        <f t="shared" si="280"/>
        <v>0</v>
      </c>
      <c r="J592" s="21">
        <f t="shared" si="280"/>
        <v>0</v>
      </c>
      <c r="K592" s="27"/>
      <c r="L592" s="21">
        <f t="shared" ref="L592" si="281">SUM(L586:L591)</f>
        <v>0</v>
      </c>
    </row>
    <row r="593" spans="1:12" ht="14.45" customHeight="1" thickBot="1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82">G559+G563+G573+G578+G585+G592</f>
        <v>0</v>
      </c>
      <c r="H593" s="34">
        <f t="shared" si="282"/>
        <v>0</v>
      </c>
      <c r="I593" s="34">
        <f t="shared" si="282"/>
        <v>0</v>
      </c>
      <c r="J593" s="34">
        <f t="shared" si="282"/>
        <v>0</v>
      </c>
      <c r="K593" s="35"/>
      <c r="L593" s="34">
        <f t="shared" ref="L593" si="283">L559+L563+L573+L578+L585+L592</f>
        <v>0</v>
      </c>
    </row>
    <row r="594" spans="1:12" ht="13.5" thickBot="1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267.08333333333331</v>
      </c>
      <c r="G594" s="39">
        <f t="shared" ref="G594:L594" si="28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19.818999999999996</v>
      </c>
      <c r="H594" s="39">
        <f t="shared" si="284"/>
        <v>20.654166666666665</v>
      </c>
      <c r="I594" s="39">
        <f t="shared" si="284"/>
        <v>82.259166666666658</v>
      </c>
      <c r="J594" s="39">
        <f t="shared" si="284"/>
        <v>596.84291666666661</v>
      </c>
      <c r="K594" s="39"/>
      <c r="L594" s="39" t="e">
        <f t="shared" si="284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Халиуллина</cp:lastModifiedBy>
  <dcterms:created xsi:type="dcterms:W3CDTF">2022-05-16T14:23:56Z</dcterms:created>
  <dcterms:modified xsi:type="dcterms:W3CDTF">2025-03-13T17:31:23Z</dcterms:modified>
</cp:coreProperties>
</file>