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J383" i="1" s="1"/>
  <c r="I349" i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H89" i="1" s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I89" i="1" l="1"/>
  <c r="G467" i="1"/>
  <c r="G299" i="1"/>
  <c r="I341" i="1"/>
  <c r="G383" i="1"/>
  <c r="H383" i="1"/>
  <c r="J425" i="1"/>
  <c r="I257" i="1"/>
  <c r="G215" i="1"/>
  <c r="H215" i="1"/>
  <c r="I173" i="1"/>
  <c r="G47" i="1"/>
  <c r="I509" i="1"/>
  <c r="G551" i="1"/>
  <c r="F551" i="1"/>
  <c r="I593" i="1"/>
  <c r="J593" i="1"/>
  <c r="F593" i="1"/>
  <c r="F257" i="1"/>
  <c r="J551" i="1"/>
  <c r="H551" i="1"/>
  <c r="I551" i="1"/>
  <c r="G509" i="1"/>
  <c r="J509" i="1"/>
  <c r="F509" i="1"/>
  <c r="I467" i="1"/>
  <c r="F467" i="1"/>
  <c r="F425" i="1"/>
  <c r="G425" i="1"/>
  <c r="H425" i="1"/>
  <c r="J173" i="1"/>
  <c r="H131" i="1"/>
  <c r="J341" i="1"/>
  <c r="G341" i="1"/>
  <c r="F341" i="1"/>
  <c r="J299" i="1"/>
  <c r="H299" i="1"/>
  <c r="I299" i="1"/>
  <c r="F299" i="1"/>
  <c r="G257" i="1"/>
  <c r="H257" i="1"/>
  <c r="J215" i="1"/>
  <c r="I215" i="1"/>
  <c r="F215" i="1"/>
  <c r="G173" i="1"/>
  <c r="H173" i="1"/>
  <c r="J131" i="1"/>
  <c r="G131" i="1"/>
  <c r="I47" i="1"/>
  <c r="H47" i="1"/>
  <c r="J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H594" i="1"/>
  <c r="G594" i="1"/>
  <c r="F594" i="1"/>
  <c r="J594" i="1"/>
  <c r="L405" i="1"/>
  <c r="L410" i="1"/>
  <c r="L74" i="1"/>
  <c r="L69" i="1"/>
  <c r="L195" i="1"/>
  <c r="L200" i="1"/>
  <c r="L363" i="1"/>
  <c r="L368" i="1"/>
  <c r="L153" i="1"/>
  <c r="L158" i="1"/>
  <c r="L279" i="1"/>
  <c r="L284" i="1"/>
  <c r="L447" i="1"/>
  <c r="L452" i="1"/>
  <c r="L521" i="1"/>
  <c r="L551" i="1"/>
  <c r="L424" i="1"/>
  <c r="L242" i="1"/>
  <c r="L237" i="1"/>
  <c r="L291" i="1"/>
  <c r="L479" i="1"/>
  <c r="L509" i="1"/>
  <c r="L353" i="1"/>
  <c r="L383" i="1"/>
  <c r="L32" i="1"/>
  <c r="L27" i="1"/>
  <c r="L494" i="1"/>
  <c r="L489" i="1"/>
  <c r="L131" i="1"/>
  <c r="L101" i="1"/>
  <c r="L214" i="1"/>
  <c r="L256" i="1"/>
  <c r="L594" i="1"/>
  <c r="L215" i="1"/>
  <c r="L185" i="1"/>
  <c r="L417" i="1"/>
  <c r="L249" i="1"/>
  <c r="L593" i="1"/>
  <c r="L563" i="1"/>
  <c r="L573" i="1"/>
  <c r="L578" i="1"/>
  <c r="L299" i="1"/>
  <c r="L269" i="1"/>
  <c r="L536" i="1"/>
  <c r="L531" i="1"/>
  <c r="L467" i="1"/>
  <c r="L437" i="1"/>
  <c r="L311" i="1"/>
  <c r="L341" i="1"/>
  <c r="L59" i="1"/>
  <c r="L89" i="1"/>
  <c r="L17" i="1"/>
  <c r="L47" i="1"/>
  <c r="L111" i="1"/>
  <c r="L116" i="1"/>
  <c r="L459" i="1"/>
  <c r="L326" i="1"/>
  <c r="L321" i="1"/>
  <c r="L466" i="1"/>
  <c r="L340" i="1"/>
  <c r="L81" i="1"/>
  <c r="L165" i="1"/>
  <c r="L585" i="1"/>
  <c r="L207" i="1"/>
  <c r="L257" i="1"/>
  <c r="L227" i="1"/>
  <c r="L395" i="1"/>
  <c r="L425" i="1"/>
  <c r="L173" i="1"/>
  <c r="L143" i="1"/>
  <c r="L592" i="1"/>
  <c r="L46" i="1"/>
  <c r="L333" i="1"/>
  <c r="L382" i="1"/>
  <c r="L88" i="1"/>
  <c r="L501" i="1"/>
  <c r="L375" i="1"/>
  <c r="L543" i="1"/>
  <c r="L550" i="1"/>
  <c r="L172" i="1"/>
  <c r="L123" i="1"/>
  <c r="L298" i="1"/>
  <c r="L508" i="1"/>
  <c r="L130" i="1"/>
  <c r="L39" i="1"/>
</calcChain>
</file>

<file path=xl/sharedStrings.xml><?xml version="1.0" encoding="utf-8"?>
<sst xmlns="http://schemas.openxmlformats.org/spreadsheetml/2006/main" count="643" uniqueCount="103">
  <si>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</si>
  <si>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</si>
  <si>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</si>
  <si>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</si>
  <si>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</si>
  <si>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</si>
  <si>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</si>
  <si>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</si>
  <si>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</si>
  <si>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</si>
  <si>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</si>
  <si>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</si>
  <si>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</si>
  <si>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</si>
  <si>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</si>
  <si>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</si>
  <si>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</si>
  <si>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</si>
  <si>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</si>
  <si>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</si>
  <si>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</si>
  <si>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</si>
  <si>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</si>
  <si>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</si>
  <si>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</si>
  <si>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</si>
  <si>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</si>
  <si>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</si>
  <si>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</si>
  <si>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</si>
  <si>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</si>
  <si>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</si>
  <si>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</si>
  <si>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</si>
  <si>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</si>
  <si>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</si>
  <si>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</si>
  <si>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</si>
  <si>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</si>
  <si>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</si>
  <si>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</si>
  <si>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</si>
  <si>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</si>
  <si>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</si>
  <si>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</si>
  <si>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</si>
  <si>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Нуруллина Г.Г.</t>
  </si>
  <si>
    <t>Каша пшеничная  молочная со сливочным маслом</t>
  </si>
  <si>
    <t>Гренки с сыром</t>
  </si>
  <si>
    <t>Чай сладкий</t>
  </si>
  <si>
    <t>Хлеб пшеничный</t>
  </si>
  <si>
    <t>Суп гороховый на м/к бульоне с крутонами</t>
  </si>
  <si>
    <t>Макароны отварные</t>
  </si>
  <si>
    <t>Компот из свежих яблок</t>
  </si>
  <si>
    <t>Хлеб ржаной</t>
  </si>
  <si>
    <t>Огурцы свежие</t>
  </si>
  <si>
    <t>Компот из сухофруктов</t>
  </si>
  <si>
    <t>Булочка домашняя</t>
  </si>
  <si>
    <t xml:space="preserve">Чай сладкий </t>
  </si>
  <si>
    <t>Фрукт (яблоко)</t>
  </si>
  <si>
    <t>Свекла отварная</t>
  </si>
  <si>
    <t>Гороховое пюре</t>
  </si>
  <si>
    <t>Напиток шиповника</t>
  </si>
  <si>
    <t>Чай с конфетой</t>
  </si>
  <si>
    <t>Оладьи со сгущенным молоком</t>
  </si>
  <si>
    <t>Мясной соус</t>
  </si>
  <si>
    <t>Бутерброд с маслом</t>
  </si>
  <si>
    <t>Тефтели рыбные с соусом</t>
  </si>
  <si>
    <t>Пицца детская</t>
  </si>
  <si>
    <t xml:space="preserve">Каша ячневая молочная со сливочным маслом </t>
  </si>
  <si>
    <t>Пельмени со сметаной</t>
  </si>
  <si>
    <t>Плов с курицей</t>
  </si>
  <si>
    <t>Булочrа к чаю</t>
  </si>
  <si>
    <t>Фрукт(яблоко)</t>
  </si>
  <si>
    <t>Какао на молоке</t>
  </si>
  <si>
    <t>Ёжики из куриного фарша  с соусом</t>
  </si>
  <si>
    <t>Кондитерское изделие( печенье)</t>
  </si>
  <si>
    <t>Каша молочная  манная  жидкая со сливочным маслом</t>
  </si>
  <si>
    <t>Суп картофельный на м/к  бульоне с клецкими с фрикадельками куриными</t>
  </si>
  <si>
    <t>Котлеты  куриные с гречкой с соусом</t>
  </si>
  <si>
    <t>Завитушка</t>
  </si>
  <si>
    <t>Щи на м/к бульоне с фрикадельками куриными со сметаной</t>
  </si>
  <si>
    <t>Суп лапша на м/к бульоне с фрикадельками куриными</t>
  </si>
  <si>
    <t>Шаньга с картофелем</t>
  </si>
  <si>
    <t>Каша пшеничная молочная  со сливочным маслом</t>
  </si>
  <si>
    <t>Борщ на м/к бульоне с фрикадельками куриными со сметаной</t>
  </si>
  <si>
    <t>Картофельное пюре</t>
  </si>
  <si>
    <t>Каша молочная "Дружба " (пшено+рис) со сливочным маслом</t>
  </si>
  <si>
    <t>Овощное рагу с курицей</t>
  </si>
  <si>
    <t>Плов сладкий</t>
  </si>
  <si>
    <t>Котлета куриная с соусом</t>
  </si>
  <si>
    <t>Напиток апельсиновый</t>
  </si>
  <si>
    <t>Суп гречневый на м/к бульоне с фрикадельками куриными</t>
  </si>
  <si>
    <t>Огурцы свкжие</t>
  </si>
  <si>
    <t>Пельмени  со сметаной</t>
  </si>
  <si>
    <t>Гарнир гречнеаый</t>
  </si>
  <si>
    <t>Булочка к чаю</t>
  </si>
  <si>
    <t>Фрикассе из куриной грудки</t>
  </si>
  <si>
    <t>Рис  отварной</t>
  </si>
  <si>
    <t>Запеканка творожная со сгущеным молоком</t>
  </si>
  <si>
    <t>Жаркое по-домашнему с курицей</t>
  </si>
  <si>
    <t>Кыстыбый с картофелем</t>
  </si>
  <si>
    <t xml:space="preserve">Суп ртсовый на м/к  бульоне  с фрикадельками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</si>
</sst>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90" activePane="bottomRight" state="frozen"/>
      <selection pane="topRight" activeCell="E1" sqref="E1"/>
      <selection pane="bottomLeft" activeCell="A6" sqref="A6"/>
      <selection pane="bottomRight" activeCell="Q390" sqref="Q39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/>
      <c r="D1" s="65"/>
      <c r="E1" s="65"/>
      <c r="F1" s="13" t="s">
        <v>16</v>
      </c>
      <c r="G1" s="2" t="s">
        <v>17</v>
      </c>
      <c r="H1" s="66" t="s">
        <v>45</v>
      </c>
      <c r="I1" s="66"/>
      <c r="J1" s="66"/>
      <c r="K1" s="66"/>
    </row>
    <row r="2" spans="1:12" ht="18" x14ac:dyDescent="0.2">
      <c r="A2" s="43" t="s">
        <v>6</v>
      </c>
      <c r="C2" s="2"/>
      <c r="G2" s="2" t="s">
        <v>18</v>
      </c>
      <c r="H2" s="66" t="s">
        <v>46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13</v>
      </c>
      <c r="I3" s="55">
        <v>6</v>
      </c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89</v>
      </c>
      <c r="F6" s="48">
        <v>200</v>
      </c>
      <c r="G6" s="48">
        <v>6.7</v>
      </c>
      <c r="H6" s="48">
        <v>69.599999999999994</v>
      </c>
      <c r="I6" s="48">
        <v>42</v>
      </c>
      <c r="J6" s="48">
        <v>511</v>
      </c>
      <c r="K6" s="49">
        <v>221</v>
      </c>
      <c r="L6" s="48">
        <v>233.11</v>
      </c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0.1</v>
      </c>
      <c r="H8" s="51">
        <v>0</v>
      </c>
      <c r="I8" s="51">
        <v>9.1</v>
      </c>
      <c r="J8" s="51">
        <v>175</v>
      </c>
      <c r="K8" s="52">
        <v>300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50</v>
      </c>
      <c r="F9" s="51">
        <v>20</v>
      </c>
      <c r="G9" s="51">
        <v>3.2</v>
      </c>
      <c r="H9" s="51">
        <v>2.8</v>
      </c>
      <c r="I9" s="51">
        <v>39.200000000000003</v>
      </c>
      <c r="J9" s="51">
        <v>220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420</v>
      </c>
      <c r="G13" s="21">
        <f t="shared" ref="G13:J13" si="0">SUM(G6:G12)</f>
        <v>10</v>
      </c>
      <c r="H13" s="21">
        <f t="shared" si="0"/>
        <v>72.399999999999991</v>
      </c>
      <c r="I13" s="21">
        <f t="shared" si="0"/>
        <v>90.300000000000011</v>
      </c>
      <c r="J13" s="21">
        <f t="shared" si="0"/>
        <v>906</v>
      </c>
      <c r="K13" s="27"/>
      <c r="L13" s="21">
        <f t="shared" ref="L13" si="1">SUM(L6:L12)</f>
        <v>233.11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55</v>
      </c>
      <c r="F18" s="51">
        <v>60</v>
      </c>
      <c r="G18" s="51">
        <v>0.8</v>
      </c>
      <c r="H18" s="51">
        <v>0.1</v>
      </c>
      <c r="I18" s="51">
        <v>1.7</v>
      </c>
      <c r="J18" s="51">
        <v>11</v>
      </c>
      <c r="K18" s="52">
        <v>14</v>
      </c>
      <c r="L18" s="51"/>
    </row>
    <row r="19" spans="1:12" ht="25.5" x14ac:dyDescent="0.25">
      <c r="A19" s="25"/>
      <c r="B19" s="16"/>
      <c r="C19" s="11"/>
      <c r="D19" s="7" t="s">
        <v>28</v>
      </c>
      <c r="E19" s="50" t="s">
        <v>85</v>
      </c>
      <c r="F19" s="51">
        <v>270</v>
      </c>
      <c r="G19" s="51">
        <v>17</v>
      </c>
      <c r="H19" s="51">
        <v>5</v>
      </c>
      <c r="I19" s="51">
        <v>11.6</v>
      </c>
      <c r="J19" s="51">
        <v>397</v>
      </c>
      <c r="K19" s="52">
        <v>58</v>
      </c>
      <c r="L19" s="51"/>
    </row>
    <row r="20" spans="1:12" ht="15" x14ac:dyDescent="0.25">
      <c r="A20" s="25"/>
      <c r="B20" s="16"/>
      <c r="C20" s="11"/>
      <c r="D20" s="7" t="s">
        <v>29</v>
      </c>
      <c r="E20" s="50" t="s">
        <v>90</v>
      </c>
      <c r="F20" s="51">
        <v>110</v>
      </c>
      <c r="G20" s="51">
        <v>18</v>
      </c>
      <c r="H20" s="51">
        <v>25.5</v>
      </c>
      <c r="I20" s="51">
        <v>18.5</v>
      </c>
      <c r="J20" s="51">
        <v>373</v>
      </c>
      <c r="K20" s="52">
        <v>136</v>
      </c>
      <c r="L20" s="51"/>
    </row>
    <row r="21" spans="1:12" ht="15" x14ac:dyDescent="0.25">
      <c r="A21" s="25"/>
      <c r="B21" s="16"/>
      <c r="C21" s="11"/>
      <c r="D21" s="7" t="s">
        <v>30</v>
      </c>
      <c r="E21" s="50" t="s">
        <v>61</v>
      </c>
      <c r="F21" s="51">
        <v>150</v>
      </c>
      <c r="G21" s="51">
        <v>17.7</v>
      </c>
      <c r="H21" s="51">
        <v>5.8</v>
      </c>
      <c r="I21" s="51">
        <v>41.6</v>
      </c>
      <c r="J21" s="51">
        <v>292</v>
      </c>
      <c r="K21" s="52">
        <v>178</v>
      </c>
      <c r="L21" s="51"/>
    </row>
    <row r="22" spans="1:12" ht="15" x14ac:dyDescent="0.25">
      <c r="A22" s="25"/>
      <c r="B22" s="16"/>
      <c r="C22" s="11"/>
      <c r="D22" s="7" t="s">
        <v>31</v>
      </c>
      <c r="E22" s="50" t="s">
        <v>91</v>
      </c>
      <c r="F22" s="51">
        <v>200</v>
      </c>
      <c r="G22" s="51">
        <v>0.2</v>
      </c>
      <c r="H22" s="51">
        <v>0.1</v>
      </c>
      <c r="I22" s="51">
        <v>19.8</v>
      </c>
      <c r="J22" s="51">
        <v>77</v>
      </c>
      <c r="K22" s="52">
        <v>313</v>
      </c>
      <c r="L22" s="51"/>
    </row>
    <row r="23" spans="1:12" ht="15" x14ac:dyDescent="0.25">
      <c r="A23" s="25"/>
      <c r="B23" s="16"/>
      <c r="C23" s="11"/>
      <c r="D23" s="7" t="s">
        <v>32</v>
      </c>
      <c r="E23" s="50" t="s">
        <v>50</v>
      </c>
      <c r="F23" s="51">
        <v>20</v>
      </c>
      <c r="G23" s="51">
        <v>5.4</v>
      </c>
      <c r="H23" s="51">
        <v>4.3</v>
      </c>
      <c r="I23" s="51">
        <v>40.799999999999997</v>
      </c>
      <c r="J23" s="51">
        <v>230.2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54</v>
      </c>
      <c r="F24" s="51">
        <v>20</v>
      </c>
      <c r="G24" s="51">
        <v>3.2</v>
      </c>
      <c r="H24" s="51">
        <v>2.8</v>
      </c>
      <c r="I24" s="51">
        <v>39.200000000000003</v>
      </c>
      <c r="J24" s="51">
        <v>220</v>
      </c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830</v>
      </c>
      <c r="G27" s="21">
        <f t="shared" ref="G27:J27" si="3">SUM(G18:G26)</f>
        <v>62.300000000000004</v>
      </c>
      <c r="H27" s="21">
        <f t="shared" si="3"/>
        <v>43.599999999999994</v>
      </c>
      <c r="I27" s="21">
        <f t="shared" si="3"/>
        <v>173.2</v>
      </c>
      <c r="J27" s="21">
        <f t="shared" si="3"/>
        <v>1600.2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57</v>
      </c>
      <c r="F28" s="51">
        <v>50</v>
      </c>
      <c r="G28" s="51">
        <v>7.3</v>
      </c>
      <c r="H28" s="51">
        <v>11.7</v>
      </c>
      <c r="I28" s="51">
        <v>55.4</v>
      </c>
      <c r="J28" s="51">
        <v>358</v>
      </c>
      <c r="K28" s="52">
        <v>290</v>
      </c>
      <c r="L28" s="51"/>
    </row>
    <row r="29" spans="1:12" ht="15" x14ac:dyDescent="0.25">
      <c r="A29" s="25"/>
      <c r="B29" s="16"/>
      <c r="C29" s="11"/>
      <c r="D29" s="12" t="s">
        <v>31</v>
      </c>
      <c r="E29" s="50" t="s">
        <v>49</v>
      </c>
      <c r="F29" s="51">
        <v>200</v>
      </c>
      <c r="G29" s="51">
        <v>0.1</v>
      </c>
      <c r="H29" s="51">
        <v>0</v>
      </c>
      <c r="I29" s="51">
        <v>9.1</v>
      </c>
      <c r="J29" s="51">
        <v>175</v>
      </c>
      <c r="K29" s="52">
        <v>300</v>
      </c>
      <c r="L29" s="51"/>
    </row>
    <row r="30" spans="1:12" ht="15" x14ac:dyDescent="0.25">
      <c r="A30" s="25"/>
      <c r="B30" s="16"/>
      <c r="C30" s="11"/>
      <c r="D30" s="6" t="s">
        <v>24</v>
      </c>
      <c r="E30" s="50" t="s">
        <v>59</v>
      </c>
      <c r="F30" s="51">
        <v>150</v>
      </c>
      <c r="G30" s="51">
        <v>1</v>
      </c>
      <c r="H30" s="51">
        <v>1</v>
      </c>
      <c r="I30" s="51">
        <v>15</v>
      </c>
      <c r="J30" s="51">
        <v>80</v>
      </c>
      <c r="K30" s="52">
        <v>1</v>
      </c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400</v>
      </c>
      <c r="G32" s="21">
        <f t="shared" ref="G32:J32" si="4">SUM(G28:G31)</f>
        <v>8.3999999999999986</v>
      </c>
      <c r="H32" s="21">
        <f t="shared" si="4"/>
        <v>12.7</v>
      </c>
      <c r="I32" s="21">
        <f t="shared" si="4"/>
        <v>79.5</v>
      </c>
      <c r="J32" s="21">
        <f t="shared" si="4"/>
        <v>613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1650</v>
      </c>
      <c r="G47" s="34">
        <f t="shared" ref="G47:J47" si="7">G13+G17+G27+G32+G39+G46</f>
        <v>80.700000000000017</v>
      </c>
      <c r="H47" s="34">
        <f t="shared" si="7"/>
        <v>128.69999999999999</v>
      </c>
      <c r="I47" s="34">
        <f t="shared" si="7"/>
        <v>343</v>
      </c>
      <c r="J47" s="34">
        <f t="shared" si="7"/>
        <v>3119.2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69</v>
      </c>
      <c r="F48" s="48">
        <v>205</v>
      </c>
      <c r="G48" s="48">
        <v>11.4</v>
      </c>
      <c r="H48" s="48">
        <v>10.4</v>
      </c>
      <c r="I48" s="48">
        <v>55.8</v>
      </c>
      <c r="J48" s="48">
        <v>336</v>
      </c>
      <c r="K48" s="49">
        <v>189</v>
      </c>
      <c r="L48" s="48">
        <v>233.11</v>
      </c>
    </row>
    <row r="49" spans="1:12" ht="15" x14ac:dyDescent="0.25">
      <c r="A49" s="15"/>
      <c r="B49" s="16"/>
      <c r="C49" s="11"/>
      <c r="D49" s="6" t="s">
        <v>21</v>
      </c>
      <c r="E49" s="50" t="s">
        <v>48</v>
      </c>
      <c r="F49" s="51">
        <v>45</v>
      </c>
      <c r="G49" s="51">
        <v>7.9</v>
      </c>
      <c r="H49" s="51">
        <v>8.1</v>
      </c>
      <c r="I49" s="51">
        <v>32.1</v>
      </c>
      <c r="J49" s="51">
        <v>234</v>
      </c>
      <c r="K49" s="52">
        <v>5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49</v>
      </c>
      <c r="F50" s="51">
        <v>200</v>
      </c>
      <c r="G50" s="51">
        <v>0.1</v>
      </c>
      <c r="H50" s="51">
        <v>0</v>
      </c>
      <c r="I50" s="51">
        <v>9.1</v>
      </c>
      <c r="J50" s="51">
        <v>175</v>
      </c>
      <c r="K50" s="52">
        <v>300</v>
      </c>
      <c r="L50" s="51"/>
    </row>
    <row r="51" spans="1:12" ht="15" x14ac:dyDescent="0.2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450</v>
      </c>
      <c r="G55" s="21">
        <f t="shared" ref="G55" si="8">SUM(G48:G54)</f>
        <v>19.400000000000002</v>
      </c>
      <c r="H55" s="21">
        <f t="shared" ref="H55" si="9">SUM(H48:H54)</f>
        <v>18.5</v>
      </c>
      <c r="I55" s="21">
        <f t="shared" ref="I55" si="10">SUM(I48:I54)</f>
        <v>97</v>
      </c>
      <c r="J55" s="21">
        <f t="shared" ref="J55" si="11">SUM(J48:J54)</f>
        <v>745</v>
      </c>
      <c r="K55" s="27"/>
      <c r="L55" s="21">
        <f t="shared" ref="L55:L97" si="12">SUM(L48:L54)</f>
        <v>233.11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ca="1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60</v>
      </c>
      <c r="F60" s="51">
        <v>60</v>
      </c>
      <c r="G60" s="51">
        <v>1.1000000000000001</v>
      </c>
      <c r="H60" s="51">
        <v>6.6</v>
      </c>
      <c r="I60" s="51">
        <v>5.3</v>
      </c>
      <c r="J60" s="51">
        <v>84</v>
      </c>
      <c r="K60" s="52">
        <v>25</v>
      </c>
      <c r="L60" s="51"/>
    </row>
    <row r="61" spans="1:12" ht="25.5" x14ac:dyDescent="0.25">
      <c r="A61" s="15"/>
      <c r="B61" s="16"/>
      <c r="C61" s="11"/>
      <c r="D61" s="7" t="s">
        <v>28</v>
      </c>
      <c r="E61" s="50" t="s">
        <v>92</v>
      </c>
      <c r="F61" s="51">
        <v>270</v>
      </c>
      <c r="G61" s="51">
        <v>2.6</v>
      </c>
      <c r="H61" s="51">
        <v>2.5</v>
      </c>
      <c r="I61" s="51">
        <v>19.3</v>
      </c>
      <c r="J61" s="51">
        <v>112</v>
      </c>
      <c r="K61" s="52">
        <v>63</v>
      </c>
      <c r="L61" s="51"/>
    </row>
    <row r="62" spans="1:12" ht="15" x14ac:dyDescent="0.25">
      <c r="A62" s="15"/>
      <c r="B62" s="16"/>
      <c r="C62" s="11"/>
      <c r="D62" s="7" t="s">
        <v>29</v>
      </c>
      <c r="E62" s="50" t="s">
        <v>71</v>
      </c>
      <c r="F62" s="51">
        <v>200</v>
      </c>
      <c r="G62" s="51">
        <v>19.600000000000001</v>
      </c>
      <c r="H62" s="51">
        <v>28.3</v>
      </c>
      <c r="I62" s="51">
        <v>31.6</v>
      </c>
      <c r="J62" s="51">
        <v>466</v>
      </c>
      <c r="K62" s="52">
        <v>138</v>
      </c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56</v>
      </c>
      <c r="F64" s="51">
        <v>200</v>
      </c>
      <c r="G64" s="51">
        <v>1.3</v>
      </c>
      <c r="H64" s="51">
        <v>0.1</v>
      </c>
      <c r="I64" s="51">
        <v>22.4</v>
      </c>
      <c r="J64" s="51">
        <v>121</v>
      </c>
      <c r="K64" s="52">
        <v>310</v>
      </c>
      <c r="L64" s="51"/>
    </row>
    <row r="65" spans="1:12" ht="15" x14ac:dyDescent="0.25">
      <c r="A65" s="15"/>
      <c r="B65" s="16"/>
      <c r="C65" s="11"/>
      <c r="D65" s="7" t="s">
        <v>32</v>
      </c>
      <c r="E65" s="50" t="s">
        <v>50</v>
      </c>
      <c r="F65" s="51">
        <v>20</v>
      </c>
      <c r="G65" s="51">
        <v>3.2</v>
      </c>
      <c r="H65" s="51">
        <v>2.8</v>
      </c>
      <c r="I65" s="51">
        <v>39.200000000000003</v>
      </c>
      <c r="J65" s="51">
        <v>220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54</v>
      </c>
      <c r="F66" s="51">
        <v>20</v>
      </c>
      <c r="G66" s="51">
        <v>5.4</v>
      </c>
      <c r="H66" s="51">
        <v>4.3</v>
      </c>
      <c r="I66" s="51">
        <v>40.799999999999997</v>
      </c>
      <c r="J66" s="51">
        <v>230.2</v>
      </c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770</v>
      </c>
      <c r="G69" s="21">
        <f t="shared" ref="G69" si="17">SUM(G60:G68)</f>
        <v>33.200000000000003</v>
      </c>
      <c r="H69" s="21">
        <f t="shared" ref="H69" si="18">SUM(H60:H68)</f>
        <v>44.599999999999994</v>
      </c>
      <c r="I69" s="21">
        <f t="shared" ref="I69" si="19">SUM(I60:I68)</f>
        <v>158.6</v>
      </c>
      <c r="J69" s="21">
        <f t="shared" ref="J69" si="20">SUM(J60:J68)</f>
        <v>1233.2</v>
      </c>
      <c r="K69" s="27"/>
      <c r="L69" s="21">
        <f ca="1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72</v>
      </c>
      <c r="F70" s="51">
        <v>50</v>
      </c>
      <c r="G70" s="51">
        <v>7.3</v>
      </c>
      <c r="H70" s="51">
        <v>11.7</v>
      </c>
      <c r="I70" s="51">
        <v>55.4</v>
      </c>
      <c r="J70" s="51">
        <v>168.6</v>
      </c>
      <c r="K70" s="52">
        <v>290</v>
      </c>
      <c r="L70" s="51"/>
    </row>
    <row r="71" spans="1:12" ht="15" x14ac:dyDescent="0.25">
      <c r="A71" s="15"/>
      <c r="B71" s="16"/>
      <c r="C71" s="11"/>
      <c r="D71" s="12" t="s">
        <v>31</v>
      </c>
      <c r="E71" s="50" t="s">
        <v>49</v>
      </c>
      <c r="F71" s="51">
        <v>210</v>
      </c>
      <c r="G71" s="51">
        <v>0.1</v>
      </c>
      <c r="H71" s="51">
        <v>0</v>
      </c>
      <c r="I71" s="51">
        <v>9.1</v>
      </c>
      <c r="J71" s="51">
        <v>175</v>
      </c>
      <c r="K71" s="52">
        <v>300</v>
      </c>
      <c r="L71" s="51"/>
    </row>
    <row r="72" spans="1:12" ht="15" x14ac:dyDescent="0.25">
      <c r="A72" s="15"/>
      <c r="B72" s="16"/>
      <c r="C72" s="11"/>
      <c r="D72" s="6"/>
      <c r="E72" s="50" t="s">
        <v>73</v>
      </c>
      <c r="F72" s="51">
        <v>150</v>
      </c>
      <c r="G72" s="51">
        <v>1</v>
      </c>
      <c r="H72" s="51">
        <v>1</v>
      </c>
      <c r="I72" s="51">
        <v>15</v>
      </c>
      <c r="J72" s="51">
        <v>80</v>
      </c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410</v>
      </c>
      <c r="G74" s="21">
        <f t="shared" ref="G74" si="21">SUM(G70:G73)</f>
        <v>8.3999999999999986</v>
      </c>
      <c r="H74" s="21">
        <f t="shared" ref="H74" si="22">SUM(H70:H73)</f>
        <v>12.7</v>
      </c>
      <c r="I74" s="21">
        <f t="shared" ref="I74" si="23">SUM(I70:I73)</f>
        <v>79.5</v>
      </c>
      <c r="J74" s="21">
        <f t="shared" ref="J74" si="24">SUM(J70:J73)</f>
        <v>423.6</v>
      </c>
      <c r="K74" s="27"/>
      <c r="L74" s="21">
        <f ca="1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" si="28">SUM(J75:J80)</f>
        <v>0</v>
      </c>
      <c r="K81" s="27"/>
      <c r="L81" s="21">
        <f ca="1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9">SUM(G82:G87)</f>
        <v>0</v>
      </c>
      <c r="H88" s="21">
        <f t="shared" ref="H88" si="30">SUM(H82:H87)</f>
        <v>0</v>
      </c>
      <c r="I88" s="21">
        <f t="shared" ref="I88" si="31">SUM(I82:I87)</f>
        <v>0</v>
      </c>
      <c r="J88" s="21">
        <f t="shared" ref="J88" si="32">SUM(J82:J87)</f>
        <v>0</v>
      </c>
      <c r="K88" s="27"/>
      <c r="L88" s="21">
        <f ca="1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1630</v>
      </c>
      <c r="G89" s="34">
        <f t="shared" ref="G89" si="33">G55+G59+G69+G74+G81+G88</f>
        <v>61.000000000000007</v>
      </c>
      <c r="H89" s="34">
        <f t="shared" ref="H89" si="34">H55+H59+H69+H74+H81+H88</f>
        <v>75.8</v>
      </c>
      <c r="I89" s="34">
        <f t="shared" ref="I89" si="35">I55+I59+I69+I74+I81+I88</f>
        <v>335.1</v>
      </c>
      <c r="J89" s="34">
        <f t="shared" ref="J89" si="36">J55+J59+J69+J74+J81+J88</f>
        <v>2401.8000000000002</v>
      </c>
      <c r="K89" s="35"/>
      <c r="L89" s="34">
        <f ca="1">L55+L59+L69+L74+L81+L88</f>
        <v>0</v>
      </c>
    </row>
    <row r="90" spans="1:12" ht="25.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87</v>
      </c>
      <c r="F90" s="48">
        <v>205</v>
      </c>
      <c r="G90" s="48">
        <v>7.7</v>
      </c>
      <c r="H90" s="48">
        <v>10.6</v>
      </c>
      <c r="I90" s="48">
        <v>41</v>
      </c>
      <c r="J90" s="48">
        <v>291</v>
      </c>
      <c r="K90" s="49">
        <v>210</v>
      </c>
      <c r="L90" s="48">
        <v>233.11</v>
      </c>
    </row>
    <row r="91" spans="1:12" ht="15" x14ac:dyDescent="0.25">
      <c r="A91" s="25"/>
      <c r="B91" s="16"/>
      <c r="C91" s="11"/>
      <c r="D91" s="6" t="s">
        <v>21</v>
      </c>
      <c r="E91" s="50" t="s">
        <v>66</v>
      </c>
      <c r="F91" s="51">
        <v>40</v>
      </c>
      <c r="G91" s="51">
        <v>9.1</v>
      </c>
      <c r="H91" s="51">
        <v>12</v>
      </c>
      <c r="I91" s="51">
        <v>23</v>
      </c>
      <c r="J91" s="51">
        <v>236.4</v>
      </c>
      <c r="K91" s="52">
        <v>2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74</v>
      </c>
      <c r="F92" s="51">
        <v>200</v>
      </c>
      <c r="G92" s="51">
        <v>3.6</v>
      </c>
      <c r="H92" s="51">
        <v>3.3</v>
      </c>
      <c r="I92" s="51">
        <v>13.7</v>
      </c>
      <c r="J92" s="51">
        <v>98</v>
      </c>
      <c r="K92" s="52">
        <v>306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50</v>
      </c>
      <c r="F93" s="51">
        <v>20</v>
      </c>
      <c r="G93" s="51">
        <v>3.2</v>
      </c>
      <c r="H93" s="51">
        <v>2.8</v>
      </c>
      <c r="I93" s="51">
        <v>39.200000000000003</v>
      </c>
      <c r="J93" s="51">
        <v>220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465</v>
      </c>
      <c r="G97" s="21">
        <f t="shared" ref="G97" si="37">SUM(G90:G96)</f>
        <v>23.6</v>
      </c>
      <c r="H97" s="21">
        <f t="shared" ref="H97" si="38">SUM(H90:H96)</f>
        <v>28.700000000000003</v>
      </c>
      <c r="I97" s="21">
        <f t="shared" ref="I97" si="39">SUM(I90:I96)</f>
        <v>116.9</v>
      </c>
      <c r="J97" s="21">
        <f t="shared" ref="J97" si="40">SUM(J90:J96)</f>
        <v>845.4</v>
      </c>
      <c r="K97" s="27"/>
      <c r="L97" s="21">
        <f t="shared" si="12"/>
        <v>233.11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" si="44">SUM(J98:J100)</f>
        <v>0</v>
      </c>
      <c r="K101" s="27"/>
      <c r="L101" s="21">
        <f ca="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93</v>
      </c>
      <c r="F102" s="51">
        <v>60</v>
      </c>
      <c r="G102" s="51">
        <v>0.8</v>
      </c>
      <c r="H102" s="51">
        <v>0.1</v>
      </c>
      <c r="I102" s="51">
        <v>1.7</v>
      </c>
      <c r="J102" s="51">
        <v>11</v>
      </c>
      <c r="K102" s="52">
        <v>14</v>
      </c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94</v>
      </c>
      <c r="F103" s="51">
        <v>220</v>
      </c>
      <c r="G103" s="51">
        <v>11.26</v>
      </c>
      <c r="H103" s="51">
        <v>11.45</v>
      </c>
      <c r="I103" s="51">
        <v>19.75</v>
      </c>
      <c r="J103" s="51">
        <v>239</v>
      </c>
      <c r="K103" s="52">
        <v>9</v>
      </c>
      <c r="L103" s="51"/>
    </row>
    <row r="104" spans="1:12" ht="15" x14ac:dyDescent="0.25">
      <c r="A104" s="25"/>
      <c r="B104" s="16"/>
      <c r="C104" s="11"/>
      <c r="D104" s="7" t="s">
        <v>29</v>
      </c>
      <c r="E104" s="50" t="s">
        <v>65</v>
      </c>
      <c r="F104" s="51">
        <v>110</v>
      </c>
      <c r="G104" s="51">
        <v>23.7</v>
      </c>
      <c r="H104" s="51">
        <v>21.7</v>
      </c>
      <c r="I104" s="51">
        <v>0.8</v>
      </c>
      <c r="J104" s="51">
        <v>278</v>
      </c>
      <c r="K104" s="52">
        <v>124</v>
      </c>
      <c r="L104" s="51"/>
    </row>
    <row r="105" spans="1:12" ht="15" x14ac:dyDescent="0.25">
      <c r="A105" s="25"/>
      <c r="B105" s="16"/>
      <c r="C105" s="11"/>
      <c r="D105" s="7" t="s">
        <v>30</v>
      </c>
      <c r="E105" s="50" t="s">
        <v>95</v>
      </c>
      <c r="F105" s="51">
        <v>150</v>
      </c>
      <c r="G105" s="51">
        <v>6.6</v>
      </c>
      <c r="H105" s="51">
        <v>9.6999999999999993</v>
      </c>
      <c r="I105" s="51">
        <v>35.9</v>
      </c>
      <c r="J105" s="51">
        <v>260</v>
      </c>
      <c r="K105" s="52">
        <v>183</v>
      </c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53</v>
      </c>
      <c r="F106" s="51">
        <v>200</v>
      </c>
      <c r="G106" s="51">
        <v>0.2</v>
      </c>
      <c r="H106" s="51">
        <v>0.1</v>
      </c>
      <c r="I106" s="51">
        <v>17.2</v>
      </c>
      <c r="J106" s="51">
        <v>68</v>
      </c>
      <c r="K106" s="52">
        <v>311</v>
      </c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50</v>
      </c>
      <c r="F107" s="51">
        <v>20</v>
      </c>
      <c r="G107" s="51">
        <v>3.2</v>
      </c>
      <c r="H107" s="51">
        <v>2.8</v>
      </c>
      <c r="I107" s="51">
        <v>39.200000000000003</v>
      </c>
      <c r="J107" s="51">
        <v>220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54</v>
      </c>
      <c r="F108" s="51">
        <v>20</v>
      </c>
      <c r="G108" s="51">
        <v>5.4</v>
      </c>
      <c r="H108" s="51">
        <v>4.3</v>
      </c>
      <c r="I108" s="51">
        <v>40.799999999999997</v>
      </c>
      <c r="J108" s="51">
        <v>230.2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780</v>
      </c>
      <c r="G111" s="21">
        <f t="shared" ref="G111" si="45">SUM(G102:G110)</f>
        <v>51.160000000000004</v>
      </c>
      <c r="H111" s="21">
        <f t="shared" ref="H111" si="46">SUM(H102:H110)</f>
        <v>50.15</v>
      </c>
      <c r="I111" s="21">
        <f t="shared" ref="I111" si="47">SUM(I102:I110)</f>
        <v>155.35</v>
      </c>
      <c r="J111" s="21">
        <f t="shared" ref="J111" si="48">SUM(J102:J110)</f>
        <v>1306.2</v>
      </c>
      <c r="K111" s="27"/>
      <c r="L111" s="21">
        <f ca="1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96</v>
      </c>
      <c r="F112" s="51">
        <v>50</v>
      </c>
      <c r="G112" s="51">
        <v>7.3</v>
      </c>
      <c r="H112" s="51">
        <v>11.7</v>
      </c>
      <c r="I112" s="51">
        <v>55.4</v>
      </c>
      <c r="J112" s="51">
        <v>353</v>
      </c>
      <c r="K112" s="52">
        <v>290</v>
      </c>
      <c r="L112" s="51"/>
    </row>
    <row r="113" spans="1:12" ht="15" x14ac:dyDescent="0.25">
      <c r="A113" s="25"/>
      <c r="B113" s="16"/>
      <c r="C113" s="11"/>
      <c r="D113" s="12" t="s">
        <v>31</v>
      </c>
      <c r="E113" s="50" t="s">
        <v>49</v>
      </c>
      <c r="F113" s="51">
        <v>200</v>
      </c>
      <c r="G113" s="51">
        <v>0.1</v>
      </c>
      <c r="H113" s="51">
        <v>0</v>
      </c>
      <c r="I113" s="51">
        <v>9.1</v>
      </c>
      <c r="J113" s="51">
        <v>175</v>
      </c>
      <c r="K113" s="52">
        <v>300</v>
      </c>
      <c r="L113" s="51"/>
    </row>
    <row r="114" spans="1:12" ht="15" x14ac:dyDescent="0.25">
      <c r="A114" s="25"/>
      <c r="B114" s="16"/>
      <c r="C114" s="11"/>
      <c r="D114" s="6" t="s">
        <v>24</v>
      </c>
      <c r="E114" s="50" t="s">
        <v>59</v>
      </c>
      <c r="F114" s="51">
        <v>150</v>
      </c>
      <c r="G114" s="51">
        <v>1</v>
      </c>
      <c r="H114" s="51">
        <v>1</v>
      </c>
      <c r="I114" s="51">
        <v>15</v>
      </c>
      <c r="J114" s="51">
        <v>80</v>
      </c>
      <c r="K114" s="52">
        <v>1</v>
      </c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400</v>
      </c>
      <c r="G116" s="21">
        <f t="shared" ref="G116" si="49">SUM(G112:G115)</f>
        <v>8.3999999999999986</v>
      </c>
      <c r="H116" s="21">
        <f t="shared" ref="H116" si="50">SUM(H112:H115)</f>
        <v>12.7</v>
      </c>
      <c r="I116" s="21">
        <f t="shared" ref="I116" si="51">SUM(I112:I115)</f>
        <v>79.5</v>
      </c>
      <c r="J116" s="21">
        <f t="shared" ref="J116" si="52">SUM(J112:J115)</f>
        <v>608</v>
      </c>
      <c r="K116" s="27"/>
      <c r="L116" s="21">
        <f ca="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3">SUM(G117:G122)</f>
        <v>0</v>
      </c>
      <c r="H123" s="21">
        <f t="shared" ref="H123" si="54">SUM(H117:H122)</f>
        <v>0</v>
      </c>
      <c r="I123" s="21">
        <f t="shared" ref="I123" si="55">SUM(I117:I122)</f>
        <v>0</v>
      </c>
      <c r="J123" s="21">
        <f t="shared" ref="J123" si="56">SUM(J117:J122)</f>
        <v>0</v>
      </c>
      <c r="K123" s="27"/>
      <c r="L123" s="21">
        <f ca="1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7">SUM(G124:G129)</f>
        <v>0</v>
      </c>
      <c r="H130" s="21">
        <f t="shared" ref="H130" si="58">SUM(H124:H129)</f>
        <v>0</v>
      </c>
      <c r="I130" s="21">
        <f t="shared" ref="I130" si="59">SUM(I124:I129)</f>
        <v>0</v>
      </c>
      <c r="J130" s="21">
        <f t="shared" ref="J130" si="60">SUM(J124:J129)</f>
        <v>0</v>
      </c>
      <c r="K130" s="27"/>
      <c r="L130" s="21">
        <f ca="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2" t="s">
        <v>4</v>
      </c>
      <c r="D131" s="63"/>
      <c r="E131" s="33"/>
      <c r="F131" s="34">
        <f>F97+F101+F111+F116+F123+F130</f>
        <v>1645</v>
      </c>
      <c r="G131" s="34">
        <f t="shared" ref="G131" si="61">G97+G101+G111+G116+G123+G130</f>
        <v>83.16</v>
      </c>
      <c r="H131" s="34">
        <f t="shared" ref="H131" si="62">H97+H101+H111+H116+H123+H130</f>
        <v>91.55</v>
      </c>
      <c r="I131" s="34">
        <f t="shared" ref="I131" si="63">I97+I101+I111+I116+I123+I130</f>
        <v>351.75</v>
      </c>
      <c r="J131" s="34">
        <f t="shared" ref="J131" si="64">J97+J101+J111+J116+J123+J130</f>
        <v>2759.6</v>
      </c>
      <c r="K131" s="35"/>
      <c r="L131" s="34">
        <f ca="1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47</v>
      </c>
      <c r="F132" s="48">
        <v>45</v>
      </c>
      <c r="G132" s="48">
        <v>6.4</v>
      </c>
      <c r="H132" s="48">
        <v>7.1</v>
      </c>
      <c r="I132" s="48">
        <v>35.6</v>
      </c>
      <c r="J132" s="48">
        <v>307</v>
      </c>
      <c r="K132" s="49">
        <v>209</v>
      </c>
      <c r="L132" s="48">
        <v>233.11</v>
      </c>
    </row>
    <row r="133" spans="1:12" ht="15" x14ac:dyDescent="0.25">
      <c r="A133" s="25"/>
      <c r="B133" s="16"/>
      <c r="C133" s="11"/>
      <c r="D133" s="6" t="s">
        <v>21</v>
      </c>
      <c r="E133" s="50" t="s">
        <v>48</v>
      </c>
      <c r="F133" s="51">
        <v>205</v>
      </c>
      <c r="G133" s="51">
        <v>7.9</v>
      </c>
      <c r="H133" s="51">
        <v>8.1</v>
      </c>
      <c r="I133" s="51">
        <v>32.1</v>
      </c>
      <c r="J133" s="51">
        <v>234</v>
      </c>
      <c r="K133" s="52">
        <v>5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49</v>
      </c>
      <c r="F134" s="51">
        <v>210</v>
      </c>
      <c r="G134" s="51">
        <v>0.1</v>
      </c>
      <c r="H134" s="51">
        <v>0</v>
      </c>
      <c r="I134" s="51">
        <v>9.1</v>
      </c>
      <c r="J134" s="51">
        <v>175</v>
      </c>
      <c r="K134" s="52">
        <v>300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50</v>
      </c>
      <c r="F135" s="51">
        <v>20</v>
      </c>
      <c r="G135" s="51">
        <v>5.4</v>
      </c>
      <c r="H135" s="51">
        <v>4.3</v>
      </c>
      <c r="I135" s="51">
        <v>40.799999999999997</v>
      </c>
      <c r="J135" s="51">
        <v>230.2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480</v>
      </c>
      <c r="G139" s="21">
        <f t="shared" ref="G139" si="65">SUM(G132:G138)</f>
        <v>19.8</v>
      </c>
      <c r="H139" s="21">
        <f t="shared" ref="H139" si="66">SUM(H132:H138)</f>
        <v>19.5</v>
      </c>
      <c r="I139" s="21">
        <f t="shared" ref="I139" si="67">SUM(I132:I138)</f>
        <v>117.6</v>
      </c>
      <c r="J139" s="21">
        <f t="shared" ref="J139" si="68">SUM(J132:J138)</f>
        <v>946.2</v>
      </c>
      <c r="K139" s="27"/>
      <c r="L139" s="21">
        <f t="shared" ref="L139:L181" si="69">SUM(L132:L138)</f>
        <v>233.11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0">SUM(G140:G142)</f>
        <v>0</v>
      </c>
      <c r="H143" s="21">
        <f t="shared" ref="H143" si="71">SUM(H140:H142)</f>
        <v>0</v>
      </c>
      <c r="I143" s="21">
        <f t="shared" ref="I143" si="72">SUM(I140:I142)</f>
        <v>0</v>
      </c>
      <c r="J143" s="21">
        <f t="shared" ref="J143" si="73">SUM(J140:J142)</f>
        <v>0</v>
      </c>
      <c r="K143" s="27"/>
      <c r="L143" s="21">
        <f ca="1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 t="s">
        <v>51</v>
      </c>
      <c r="F145" s="51">
        <v>270</v>
      </c>
      <c r="G145" s="51">
        <v>44.47</v>
      </c>
      <c r="H145" s="51">
        <v>40.75</v>
      </c>
      <c r="I145" s="51">
        <v>34.200000000000003</v>
      </c>
      <c r="J145" s="51">
        <v>242.5</v>
      </c>
      <c r="K145" s="52">
        <v>65</v>
      </c>
      <c r="L145" s="51"/>
    </row>
    <row r="146" spans="1:12" ht="15" x14ac:dyDescent="0.25">
      <c r="A146" s="25"/>
      <c r="B146" s="16"/>
      <c r="C146" s="11"/>
      <c r="D146" s="7" t="s">
        <v>29</v>
      </c>
      <c r="E146" s="50" t="s">
        <v>97</v>
      </c>
      <c r="F146" s="51">
        <v>100</v>
      </c>
      <c r="G146" s="51">
        <v>9.1</v>
      </c>
      <c r="H146" s="51">
        <v>12.4</v>
      </c>
      <c r="I146" s="51">
        <v>10.5</v>
      </c>
      <c r="J146" s="51">
        <v>190</v>
      </c>
      <c r="K146" s="52">
        <v>21</v>
      </c>
      <c r="L146" s="51"/>
    </row>
    <row r="147" spans="1:12" ht="15" x14ac:dyDescent="0.25">
      <c r="A147" s="25"/>
      <c r="B147" s="16"/>
      <c r="C147" s="11"/>
      <c r="D147" s="7" t="s">
        <v>30</v>
      </c>
      <c r="E147" s="50" t="s">
        <v>52</v>
      </c>
      <c r="F147" s="51">
        <v>150</v>
      </c>
      <c r="G147" s="51">
        <v>6.6</v>
      </c>
      <c r="H147" s="51">
        <v>9.6999999999999993</v>
      </c>
      <c r="I147" s="51">
        <v>35.9</v>
      </c>
      <c r="J147" s="51">
        <v>260</v>
      </c>
      <c r="K147" s="52">
        <v>227</v>
      </c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62</v>
      </c>
      <c r="F148" s="51">
        <v>200</v>
      </c>
      <c r="G148" s="51">
        <v>0.6</v>
      </c>
      <c r="H148" s="51">
        <v>0.2</v>
      </c>
      <c r="I148" s="51">
        <v>27</v>
      </c>
      <c r="J148" s="51">
        <v>111</v>
      </c>
      <c r="K148" s="52">
        <v>319</v>
      </c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50</v>
      </c>
      <c r="F149" s="51">
        <v>20</v>
      </c>
      <c r="G149" s="51">
        <v>5.4</v>
      </c>
      <c r="H149" s="51">
        <v>4.3</v>
      </c>
      <c r="I149" s="51">
        <v>40.799999999999997</v>
      </c>
      <c r="J149" s="51">
        <v>230.2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54</v>
      </c>
      <c r="F150" s="51">
        <v>20</v>
      </c>
      <c r="G150" s="51">
        <v>3.2</v>
      </c>
      <c r="H150" s="51">
        <v>2.8</v>
      </c>
      <c r="I150" s="51">
        <v>39.200000000000003</v>
      </c>
      <c r="J150" s="51">
        <v>220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760</v>
      </c>
      <c r="G153" s="21">
        <f t="shared" ref="G153" si="74">SUM(G144:G152)</f>
        <v>69.37</v>
      </c>
      <c r="H153" s="21">
        <f t="shared" ref="H153" si="75">SUM(H144:H152)</f>
        <v>70.149999999999991</v>
      </c>
      <c r="I153" s="21">
        <f t="shared" ref="I153" si="76">SUM(I144:I152)</f>
        <v>187.59999999999997</v>
      </c>
      <c r="J153" s="21">
        <f t="shared" ref="J153" si="77">SUM(J144:J152)</f>
        <v>1253.7</v>
      </c>
      <c r="K153" s="27"/>
      <c r="L153" s="21">
        <f ca="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76</v>
      </c>
      <c r="F154" s="51">
        <v>50</v>
      </c>
      <c r="G154" s="51">
        <v>6</v>
      </c>
      <c r="H154" s="51">
        <v>9.4</v>
      </c>
      <c r="I154" s="51">
        <v>32.9</v>
      </c>
      <c r="J154" s="51">
        <v>168.6</v>
      </c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 t="s">
        <v>58</v>
      </c>
      <c r="F155" s="51">
        <v>200</v>
      </c>
      <c r="G155" s="51">
        <v>0.1</v>
      </c>
      <c r="H155" s="51">
        <v>0</v>
      </c>
      <c r="I155" s="51">
        <v>9.1</v>
      </c>
      <c r="J155" s="51">
        <v>175</v>
      </c>
      <c r="K155" s="52">
        <v>300</v>
      </c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250</v>
      </c>
      <c r="G158" s="21">
        <f t="shared" ref="G158" si="78">SUM(G154:G157)</f>
        <v>6.1</v>
      </c>
      <c r="H158" s="21">
        <f t="shared" ref="H158" si="79">SUM(H154:H157)</f>
        <v>9.4</v>
      </c>
      <c r="I158" s="21">
        <f t="shared" ref="I158" si="80">SUM(I154:I157)</f>
        <v>42</v>
      </c>
      <c r="J158" s="21">
        <f t="shared" ref="J158" si="81">SUM(J154:J157)</f>
        <v>343.6</v>
      </c>
      <c r="K158" s="27"/>
      <c r="L158" s="21">
        <f ca="1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2">SUM(G159:G164)</f>
        <v>0</v>
      </c>
      <c r="H165" s="21">
        <f t="shared" ref="H165" si="83">SUM(H159:H164)</f>
        <v>0</v>
      </c>
      <c r="I165" s="21">
        <f t="shared" ref="I165" si="84">SUM(I159:I164)</f>
        <v>0</v>
      </c>
      <c r="J165" s="21">
        <f t="shared" ref="J165" si="85">SUM(J159:J164)</f>
        <v>0</v>
      </c>
      <c r="K165" s="27"/>
      <c r="L165" s="21">
        <f ca="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6">SUM(G166:G171)</f>
        <v>0</v>
      </c>
      <c r="H172" s="21">
        <f t="shared" ref="H172" si="87">SUM(H166:H171)</f>
        <v>0</v>
      </c>
      <c r="I172" s="21">
        <f t="shared" ref="I172" si="88">SUM(I166:I171)</f>
        <v>0</v>
      </c>
      <c r="J172" s="21">
        <f t="shared" ref="J172" si="89">SUM(J166:J171)</f>
        <v>0</v>
      </c>
      <c r="K172" s="27"/>
      <c r="L172" s="21">
        <f ca="1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2" t="s">
        <v>4</v>
      </c>
      <c r="D173" s="63"/>
      <c r="E173" s="33"/>
      <c r="F173" s="34">
        <f>F139+F143+F153+F158+F165+F172</f>
        <v>1490</v>
      </c>
      <c r="G173" s="34">
        <f t="shared" ref="G173" si="90">G139+G143+G153+G158+G165+G172</f>
        <v>95.27</v>
      </c>
      <c r="H173" s="34">
        <f t="shared" ref="H173" si="91">H139+H143+H153+H158+H165+H172</f>
        <v>99.05</v>
      </c>
      <c r="I173" s="34">
        <f t="shared" ref="I173" si="92">I139+I143+I153+I158+I165+I172</f>
        <v>347.19999999999993</v>
      </c>
      <c r="J173" s="34">
        <f t="shared" ref="J173" si="93">J139+J143+J153+J158+J165+J172</f>
        <v>2543.5</v>
      </c>
      <c r="K173" s="35"/>
      <c r="L173" s="34">
        <f ca="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77</v>
      </c>
      <c r="F174" s="48">
        <v>205</v>
      </c>
      <c r="G174" s="48">
        <v>7.5</v>
      </c>
      <c r="H174" s="48">
        <v>10</v>
      </c>
      <c r="I174" s="48">
        <v>37.200000000000003</v>
      </c>
      <c r="J174" s="48">
        <v>269</v>
      </c>
      <c r="K174" s="49">
        <v>205</v>
      </c>
      <c r="L174" s="48">
        <v>233.11</v>
      </c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49</v>
      </c>
      <c r="F176" s="51">
        <v>200</v>
      </c>
      <c r="G176" s="51">
        <v>0.1</v>
      </c>
      <c r="H176" s="51">
        <v>0</v>
      </c>
      <c r="I176" s="51">
        <v>9.1</v>
      </c>
      <c r="J176" s="51">
        <v>175</v>
      </c>
      <c r="K176" s="52">
        <v>300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50</v>
      </c>
      <c r="F177" s="51">
        <v>20</v>
      </c>
      <c r="G177" s="51">
        <v>5.4</v>
      </c>
      <c r="H177" s="51">
        <v>4.3</v>
      </c>
      <c r="I177" s="51">
        <v>40.799999999999997</v>
      </c>
      <c r="J177" s="51">
        <v>230.2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425</v>
      </c>
      <c r="G181" s="21">
        <f t="shared" ref="G181" si="94">SUM(G174:G180)</f>
        <v>13</v>
      </c>
      <c r="H181" s="21">
        <f t="shared" ref="H181" si="95">SUM(H174:H180)</f>
        <v>14.3</v>
      </c>
      <c r="I181" s="21">
        <f t="shared" ref="I181" si="96">SUM(I174:I180)</f>
        <v>87.1</v>
      </c>
      <c r="J181" s="21">
        <f t="shared" ref="J181" si="97">SUM(J174:J180)</f>
        <v>674.2</v>
      </c>
      <c r="K181" s="27"/>
      <c r="L181" s="21">
        <f t="shared" si="69"/>
        <v>233.11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98">SUM(G182:G184)</f>
        <v>0</v>
      </c>
      <c r="H185" s="21">
        <f t="shared" ref="H185" si="99">SUM(H182:H184)</f>
        <v>0</v>
      </c>
      <c r="I185" s="21">
        <f t="shared" ref="I185" si="100">SUM(I182:I184)</f>
        <v>0</v>
      </c>
      <c r="J185" s="21">
        <f t="shared" ref="J185" si="101">SUM(J182:J184)</f>
        <v>0</v>
      </c>
      <c r="K185" s="27"/>
      <c r="L185" s="21">
        <f ca="1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25.5" x14ac:dyDescent="0.25">
      <c r="A187" s="25"/>
      <c r="B187" s="16"/>
      <c r="C187" s="11"/>
      <c r="D187" s="7" t="s">
        <v>28</v>
      </c>
      <c r="E187" s="50" t="s">
        <v>78</v>
      </c>
      <c r="F187" s="51">
        <v>270</v>
      </c>
      <c r="G187" s="51">
        <v>11.25</v>
      </c>
      <c r="H187" s="51">
        <v>11.45</v>
      </c>
      <c r="I187" s="51">
        <v>19.75</v>
      </c>
      <c r="J187" s="51">
        <v>111</v>
      </c>
      <c r="K187" s="52">
        <v>64</v>
      </c>
      <c r="L187" s="51"/>
    </row>
    <row r="188" spans="1:12" ht="15" x14ac:dyDescent="0.25">
      <c r="A188" s="25"/>
      <c r="B188" s="16"/>
      <c r="C188" s="11"/>
      <c r="D188" s="7" t="s">
        <v>29</v>
      </c>
      <c r="E188" s="50" t="s">
        <v>79</v>
      </c>
      <c r="F188" s="51">
        <v>110</v>
      </c>
      <c r="G188" s="51">
        <v>16.8</v>
      </c>
      <c r="H188" s="51">
        <v>20.5</v>
      </c>
      <c r="I188" s="51">
        <v>17.3</v>
      </c>
      <c r="J188" s="51">
        <v>378</v>
      </c>
      <c r="K188" s="52">
        <v>131</v>
      </c>
      <c r="L188" s="51"/>
    </row>
    <row r="189" spans="1:12" ht="15" x14ac:dyDescent="0.25">
      <c r="A189" s="25"/>
      <c r="B189" s="16"/>
      <c r="C189" s="11"/>
      <c r="D189" s="7" t="s">
        <v>30</v>
      </c>
      <c r="E189" s="50" t="s">
        <v>98</v>
      </c>
      <c r="F189" s="51">
        <v>150</v>
      </c>
      <c r="G189" s="51">
        <v>6</v>
      </c>
      <c r="H189" s="51">
        <v>6.5</v>
      </c>
      <c r="I189" s="51">
        <v>6.3</v>
      </c>
      <c r="J189" s="51">
        <v>334</v>
      </c>
      <c r="K189" s="52">
        <v>187</v>
      </c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91</v>
      </c>
      <c r="F190" s="51">
        <v>200</v>
      </c>
      <c r="G190" s="51">
        <v>0</v>
      </c>
      <c r="H190" s="51">
        <v>0.2</v>
      </c>
      <c r="I190" s="51">
        <v>19.8</v>
      </c>
      <c r="J190" s="51">
        <v>77</v>
      </c>
      <c r="K190" s="52">
        <v>313</v>
      </c>
      <c r="L190" s="51"/>
    </row>
    <row r="191" spans="1:12" ht="15" x14ac:dyDescent="0.25">
      <c r="A191" s="25"/>
      <c r="B191" s="16"/>
      <c r="C191" s="11"/>
      <c r="D191" s="7" t="s">
        <v>32</v>
      </c>
      <c r="E191" s="50" t="s">
        <v>50</v>
      </c>
      <c r="F191" s="51">
        <v>20</v>
      </c>
      <c r="G191" s="51">
        <v>5.4</v>
      </c>
      <c r="H191" s="51">
        <v>4.3</v>
      </c>
      <c r="I191" s="51">
        <v>40.799999999999997</v>
      </c>
      <c r="J191" s="51">
        <v>220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54</v>
      </c>
      <c r="F192" s="51">
        <v>20</v>
      </c>
      <c r="G192" s="51">
        <v>3.2</v>
      </c>
      <c r="H192" s="51">
        <v>2.8</v>
      </c>
      <c r="I192" s="51">
        <v>39.200000000000003</v>
      </c>
      <c r="J192" s="51">
        <v>230.2</v>
      </c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770</v>
      </c>
      <c r="G195" s="21">
        <f t="shared" ref="G195" si="102">SUM(G186:G194)</f>
        <v>42.65</v>
      </c>
      <c r="H195" s="21">
        <f t="shared" ref="H195" si="103">SUM(H186:H194)</f>
        <v>45.75</v>
      </c>
      <c r="I195" s="21">
        <f t="shared" ref="I195" si="104">SUM(I186:I194)</f>
        <v>143.14999999999998</v>
      </c>
      <c r="J195" s="21">
        <f t="shared" ref="J195" si="105">SUM(J186:J194)</f>
        <v>1350.2</v>
      </c>
      <c r="K195" s="27"/>
      <c r="L195" s="21">
        <f ca="1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80</v>
      </c>
      <c r="F196" s="51">
        <v>50</v>
      </c>
      <c r="G196" s="51">
        <v>1.7</v>
      </c>
      <c r="H196" s="51">
        <v>4.3</v>
      </c>
      <c r="I196" s="51">
        <v>18</v>
      </c>
      <c r="J196" s="51">
        <v>198</v>
      </c>
      <c r="K196" s="52">
        <v>290</v>
      </c>
      <c r="L196" s="51"/>
    </row>
    <row r="197" spans="1:12" ht="15" x14ac:dyDescent="0.25">
      <c r="A197" s="25"/>
      <c r="B197" s="16"/>
      <c r="C197" s="11"/>
      <c r="D197" s="12" t="s">
        <v>31</v>
      </c>
      <c r="E197" s="50" t="s">
        <v>58</v>
      </c>
      <c r="F197" s="51">
        <v>200</v>
      </c>
      <c r="G197" s="51">
        <v>0.1</v>
      </c>
      <c r="H197" s="51">
        <v>0</v>
      </c>
      <c r="I197" s="51">
        <v>9.1</v>
      </c>
      <c r="J197" s="51">
        <v>175</v>
      </c>
      <c r="K197" s="52">
        <v>300</v>
      </c>
      <c r="L197" s="51"/>
    </row>
    <row r="198" spans="1:12" ht="15" x14ac:dyDescent="0.25">
      <c r="A198" s="25"/>
      <c r="B198" s="16"/>
      <c r="C198" s="11"/>
      <c r="D198" s="6" t="s">
        <v>24</v>
      </c>
      <c r="E198" s="50" t="s">
        <v>59</v>
      </c>
      <c r="F198" s="51">
        <v>150</v>
      </c>
      <c r="G198" s="51">
        <v>1</v>
      </c>
      <c r="H198" s="51">
        <v>1</v>
      </c>
      <c r="I198" s="51">
        <v>15</v>
      </c>
      <c r="J198" s="51">
        <v>80</v>
      </c>
      <c r="K198" s="52">
        <v>1</v>
      </c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400</v>
      </c>
      <c r="G200" s="21">
        <f t="shared" ref="G200" si="106">SUM(G196:G199)</f>
        <v>2.8</v>
      </c>
      <c r="H200" s="21">
        <f t="shared" ref="H200" si="107">SUM(H196:H199)</f>
        <v>5.3</v>
      </c>
      <c r="I200" s="21">
        <f t="shared" ref="I200" si="108">SUM(I196:I199)</f>
        <v>42.1</v>
      </c>
      <c r="J200" s="21">
        <f t="shared" ref="J200" si="109">SUM(J196:J199)</f>
        <v>453</v>
      </c>
      <c r="K200" s="27"/>
      <c r="L200" s="21">
        <f ca="1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0">SUM(G201:G206)</f>
        <v>0</v>
      </c>
      <c r="H207" s="21">
        <f t="shared" ref="H207" si="111">SUM(H201:H206)</f>
        <v>0</v>
      </c>
      <c r="I207" s="21">
        <f t="shared" ref="I207" si="112">SUM(I201:I206)</f>
        <v>0</v>
      </c>
      <c r="J207" s="21">
        <f t="shared" ref="J207" si="113">SUM(J201:J206)</f>
        <v>0</v>
      </c>
      <c r="K207" s="27"/>
      <c r="L207" s="21">
        <f ca="1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4">SUM(G208:G213)</f>
        <v>0</v>
      </c>
      <c r="H214" s="21">
        <f t="shared" ref="H214" si="115">SUM(H208:H213)</f>
        <v>0</v>
      </c>
      <c r="I214" s="21">
        <f t="shared" ref="I214" si="116">SUM(I208:I213)</f>
        <v>0</v>
      </c>
      <c r="J214" s="21">
        <f t="shared" ref="J214" si="117">SUM(J208:J213)</f>
        <v>0</v>
      </c>
      <c r="K214" s="27"/>
      <c r="L214" s="21">
        <f ca="1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2" t="s">
        <v>4</v>
      </c>
      <c r="D215" s="63"/>
      <c r="E215" s="33"/>
      <c r="F215" s="34">
        <f>F181+F185+F195+F200+F207+F214</f>
        <v>1595</v>
      </c>
      <c r="G215" s="34">
        <f t="shared" ref="G215" si="118">G181+G185+G195+G200+G207+G214</f>
        <v>58.449999999999996</v>
      </c>
      <c r="H215" s="34">
        <f t="shared" ref="H215" si="119">H181+H185+H195+H200+H207+H214</f>
        <v>65.349999999999994</v>
      </c>
      <c r="I215" s="34">
        <f t="shared" ref="I215" si="120">I181+I185+I195+I200+I207+I214</f>
        <v>272.34999999999997</v>
      </c>
      <c r="J215" s="34">
        <f t="shared" ref="J215" si="121">J181+J185+J195+J200+J207+J214</f>
        <v>2477.4</v>
      </c>
      <c r="K215" s="35"/>
      <c r="L215" s="34">
        <f ca="1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99</v>
      </c>
      <c r="F216" s="48">
        <v>220</v>
      </c>
      <c r="G216" s="48">
        <v>37.1</v>
      </c>
      <c r="H216" s="48">
        <v>27.3</v>
      </c>
      <c r="I216" s="48">
        <v>49.2</v>
      </c>
      <c r="J216" s="48">
        <v>595</v>
      </c>
      <c r="K216" s="49">
        <v>239</v>
      </c>
      <c r="L216" s="48">
        <v>233.11</v>
      </c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49</v>
      </c>
      <c r="F218" s="51">
        <v>200</v>
      </c>
      <c r="G218" s="51">
        <v>0.1</v>
      </c>
      <c r="H218" s="51">
        <v>0</v>
      </c>
      <c r="I218" s="51">
        <v>9.1</v>
      </c>
      <c r="J218" s="51">
        <v>175</v>
      </c>
      <c r="K218" s="52">
        <v>300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420</v>
      </c>
      <c r="G223" s="21">
        <f t="shared" ref="G223" si="122">SUM(G216:G222)</f>
        <v>37.200000000000003</v>
      </c>
      <c r="H223" s="21">
        <f t="shared" ref="H223" si="123">SUM(H216:H222)</f>
        <v>27.3</v>
      </c>
      <c r="I223" s="21">
        <f t="shared" ref="I223" si="124">SUM(I216:I222)</f>
        <v>58.300000000000004</v>
      </c>
      <c r="J223" s="21">
        <f t="shared" ref="J223" si="125">SUM(J216:J222)</f>
        <v>770</v>
      </c>
      <c r="K223" s="27"/>
      <c r="L223" s="21">
        <f t="shared" ref="L223:L265" si="126">SUM(L216:L222)</f>
        <v>233.11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7">SUM(G224:G226)</f>
        <v>0</v>
      </c>
      <c r="H227" s="21">
        <f t="shared" ref="H227" si="128">SUM(H224:H226)</f>
        <v>0</v>
      </c>
      <c r="I227" s="21">
        <f t="shared" ref="I227" si="129">SUM(I224:I226)</f>
        <v>0</v>
      </c>
      <c r="J227" s="21">
        <f t="shared" ref="J227" si="130">SUM(J224:J226)</f>
        <v>0</v>
      </c>
      <c r="K227" s="27"/>
      <c r="L227" s="21">
        <f ca="1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25.5" x14ac:dyDescent="0.25">
      <c r="A229" s="25"/>
      <c r="B229" s="16"/>
      <c r="C229" s="11"/>
      <c r="D229" s="7" t="s">
        <v>28</v>
      </c>
      <c r="E229" s="50" t="s">
        <v>81</v>
      </c>
      <c r="F229" s="51">
        <v>280</v>
      </c>
      <c r="G229" s="51">
        <v>1.7</v>
      </c>
      <c r="H229" s="51">
        <v>6.6</v>
      </c>
      <c r="I229" s="51">
        <v>8.4</v>
      </c>
      <c r="J229" s="51">
        <v>391</v>
      </c>
      <c r="K229" s="52">
        <v>55</v>
      </c>
      <c r="L229" s="51"/>
    </row>
    <row r="230" spans="1:12" ht="15" x14ac:dyDescent="0.25">
      <c r="A230" s="25"/>
      <c r="B230" s="16"/>
      <c r="C230" s="11"/>
      <c r="D230" s="7" t="s">
        <v>29</v>
      </c>
      <c r="E230" s="50" t="s">
        <v>100</v>
      </c>
      <c r="F230" s="51">
        <v>200</v>
      </c>
      <c r="G230" s="51">
        <v>19.3</v>
      </c>
      <c r="H230" s="51">
        <v>19.899999999999999</v>
      </c>
      <c r="I230" s="51">
        <v>18.899999999999999</v>
      </c>
      <c r="J230" s="51">
        <v>334</v>
      </c>
      <c r="K230" s="52">
        <v>98</v>
      </c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 t="s">
        <v>53</v>
      </c>
      <c r="F232" s="51">
        <v>200</v>
      </c>
      <c r="G232" s="51">
        <v>0.1</v>
      </c>
      <c r="H232" s="51">
        <v>0.1</v>
      </c>
      <c r="I232" s="51">
        <v>17.2</v>
      </c>
      <c r="J232" s="51">
        <v>68</v>
      </c>
      <c r="K232" s="52">
        <v>311</v>
      </c>
      <c r="L232" s="51"/>
    </row>
    <row r="233" spans="1:12" ht="15" x14ac:dyDescent="0.25">
      <c r="A233" s="25"/>
      <c r="B233" s="16"/>
      <c r="C233" s="11"/>
      <c r="D233" s="7" t="s">
        <v>32</v>
      </c>
      <c r="E233" s="50" t="s">
        <v>50</v>
      </c>
      <c r="F233" s="51">
        <v>20</v>
      </c>
      <c r="G233" s="51">
        <v>5.4</v>
      </c>
      <c r="H233" s="51">
        <v>4.3</v>
      </c>
      <c r="I233" s="51">
        <v>40.799999999999997</v>
      </c>
      <c r="J233" s="51">
        <v>220</v>
      </c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 t="s">
        <v>54</v>
      </c>
      <c r="F234" s="51">
        <v>20</v>
      </c>
      <c r="G234" s="51">
        <v>3.2</v>
      </c>
      <c r="H234" s="51">
        <v>2.8</v>
      </c>
      <c r="I234" s="51">
        <v>39.200000000000003</v>
      </c>
      <c r="J234" s="51">
        <v>230.2</v>
      </c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720</v>
      </c>
      <c r="G237" s="21">
        <f t="shared" ref="G237" si="131">SUM(G228:G236)</f>
        <v>29.7</v>
      </c>
      <c r="H237" s="21">
        <f t="shared" ref="H237" si="132">SUM(H228:H236)</f>
        <v>33.700000000000003</v>
      </c>
      <c r="I237" s="21">
        <f t="shared" ref="I237" si="133">SUM(I228:I236)</f>
        <v>124.5</v>
      </c>
      <c r="J237" s="21">
        <f t="shared" ref="J237" si="134">SUM(J228:J236)</f>
        <v>1243.2</v>
      </c>
      <c r="K237" s="27"/>
      <c r="L237" s="21">
        <f ca="1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 t="s">
        <v>68</v>
      </c>
      <c r="F238" s="51">
        <v>50</v>
      </c>
      <c r="G238" s="51">
        <v>26.6</v>
      </c>
      <c r="H238" s="51">
        <v>18.2</v>
      </c>
      <c r="I238" s="51">
        <v>49.7</v>
      </c>
      <c r="J238" s="51">
        <v>475</v>
      </c>
      <c r="K238" s="52">
        <v>276</v>
      </c>
      <c r="L238" s="51"/>
    </row>
    <row r="239" spans="1:12" ht="15" x14ac:dyDescent="0.25">
      <c r="A239" s="25"/>
      <c r="B239" s="16"/>
      <c r="C239" s="11"/>
      <c r="D239" s="12" t="s">
        <v>31</v>
      </c>
      <c r="E239" s="50" t="s">
        <v>63</v>
      </c>
      <c r="F239" s="51">
        <v>220</v>
      </c>
      <c r="G239" s="51">
        <v>0.1</v>
      </c>
      <c r="H239" s="51">
        <v>0</v>
      </c>
      <c r="I239" s="51">
        <v>9.1</v>
      </c>
      <c r="J239" s="51">
        <v>175</v>
      </c>
      <c r="K239" s="52">
        <v>300</v>
      </c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270</v>
      </c>
      <c r="G242" s="21">
        <f t="shared" ref="G242" si="135">SUM(G238:G241)</f>
        <v>26.700000000000003</v>
      </c>
      <c r="H242" s="21">
        <f t="shared" ref="H242" si="136">SUM(H238:H241)</f>
        <v>18.2</v>
      </c>
      <c r="I242" s="21">
        <f t="shared" ref="I242" si="137">SUM(I238:I241)</f>
        <v>58.800000000000004</v>
      </c>
      <c r="J242" s="21">
        <f t="shared" ref="J242" si="138">SUM(J238:J241)</f>
        <v>650</v>
      </c>
      <c r="K242" s="27"/>
      <c r="L242" s="21">
        <f ca="1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39">SUM(G243:G248)</f>
        <v>0</v>
      </c>
      <c r="H249" s="21">
        <f t="shared" ref="H249" si="140">SUM(H243:H248)</f>
        <v>0</v>
      </c>
      <c r="I249" s="21">
        <f t="shared" ref="I249" si="141">SUM(I243:I248)</f>
        <v>0</v>
      </c>
      <c r="J249" s="21">
        <f t="shared" ref="J249" si="142">SUM(J243:J248)</f>
        <v>0</v>
      </c>
      <c r="K249" s="27"/>
      <c r="L249" s="21">
        <f ca="1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3">SUM(G250:G255)</f>
        <v>0</v>
      </c>
      <c r="H256" s="21">
        <f t="shared" ref="H256" si="144">SUM(H250:H255)</f>
        <v>0</v>
      </c>
      <c r="I256" s="21">
        <f t="shared" ref="I256" si="145">SUM(I250:I255)</f>
        <v>0</v>
      </c>
      <c r="J256" s="21">
        <f t="shared" ref="J256" si="146">SUM(J250:J255)</f>
        <v>0</v>
      </c>
      <c r="K256" s="27"/>
      <c r="L256" s="21">
        <f ca="1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2" t="s">
        <v>4</v>
      </c>
      <c r="D257" s="63"/>
      <c r="E257" s="33"/>
      <c r="F257" s="34">
        <f>F223+F227+F237+F242+F249+F256</f>
        <v>1410</v>
      </c>
      <c r="G257" s="34">
        <f t="shared" ref="G257" si="147">G223+G227+G237+G242+G249+G256</f>
        <v>93.600000000000009</v>
      </c>
      <c r="H257" s="34">
        <f t="shared" ref="H257" si="148">H223+H227+H237+H242+H249+H256</f>
        <v>79.2</v>
      </c>
      <c r="I257" s="34">
        <f t="shared" ref="I257" si="149">I223+I227+I237+I242+I249+I256</f>
        <v>241.60000000000002</v>
      </c>
      <c r="J257" s="34">
        <f t="shared" ref="J257" si="150">J223+J227+J237+J242+J249+J256</f>
        <v>2663.2</v>
      </c>
      <c r="K257" s="35"/>
      <c r="L257" s="34">
        <f ca="1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 t="s">
        <v>64</v>
      </c>
      <c r="F258" s="48">
        <v>170</v>
      </c>
      <c r="G258" s="48">
        <v>13.5</v>
      </c>
      <c r="H258" s="48">
        <v>12.6</v>
      </c>
      <c r="I258" s="48">
        <v>74.599999999999994</v>
      </c>
      <c r="J258" s="48">
        <v>467</v>
      </c>
      <c r="K258" s="49">
        <v>261</v>
      </c>
      <c r="L258" s="48">
        <v>233.11</v>
      </c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49</v>
      </c>
      <c r="F260" s="51">
        <v>200</v>
      </c>
      <c r="G260" s="51">
        <v>0.1</v>
      </c>
      <c r="H260" s="51">
        <v>0</v>
      </c>
      <c r="I260" s="51">
        <v>9.1</v>
      </c>
      <c r="J260" s="51">
        <v>175</v>
      </c>
      <c r="K260" s="52">
        <v>300</v>
      </c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370</v>
      </c>
      <c r="G265" s="21">
        <f t="shared" ref="G265" si="151">SUM(G258:G264)</f>
        <v>13.6</v>
      </c>
      <c r="H265" s="21">
        <f t="shared" ref="H265" si="152">SUM(H258:H264)</f>
        <v>12.6</v>
      </c>
      <c r="I265" s="21">
        <f t="shared" ref="I265" si="153">SUM(I258:I264)</f>
        <v>83.699999999999989</v>
      </c>
      <c r="J265" s="21">
        <f t="shared" ref="J265" si="154">SUM(J258:J264)</f>
        <v>642</v>
      </c>
      <c r="K265" s="27"/>
      <c r="L265" s="21">
        <f t="shared" si="126"/>
        <v>233.11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" si="158">SUM(J266:J268)</f>
        <v>0</v>
      </c>
      <c r="K269" s="27"/>
      <c r="L269" s="21">
        <f ca="1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55</v>
      </c>
      <c r="F270" s="51">
        <v>60</v>
      </c>
      <c r="G270" s="51">
        <v>0.8</v>
      </c>
      <c r="H270" s="51">
        <v>0.1</v>
      </c>
      <c r="I270" s="51">
        <v>1.7</v>
      </c>
      <c r="J270" s="51">
        <v>11</v>
      </c>
      <c r="K270" s="52">
        <v>14</v>
      </c>
      <c r="L270" s="51"/>
    </row>
    <row r="271" spans="1:12" ht="15" x14ac:dyDescent="0.25">
      <c r="A271" s="25"/>
      <c r="B271" s="16"/>
      <c r="C271" s="11"/>
      <c r="D271" s="7" t="s">
        <v>28</v>
      </c>
      <c r="E271" s="50" t="s">
        <v>82</v>
      </c>
      <c r="F271" s="51">
        <v>270</v>
      </c>
      <c r="G271" s="51">
        <v>2.6</v>
      </c>
      <c r="H271" s="51">
        <v>4.3</v>
      </c>
      <c r="I271" s="51">
        <v>11.6</v>
      </c>
      <c r="J271" s="51">
        <v>296</v>
      </c>
      <c r="K271" s="52">
        <v>68</v>
      </c>
      <c r="L271" s="51"/>
    </row>
    <row r="272" spans="1:12" ht="15" x14ac:dyDescent="0.25">
      <c r="A272" s="25"/>
      <c r="B272" s="16"/>
      <c r="C272" s="11"/>
      <c r="D272" s="7" t="s">
        <v>29</v>
      </c>
      <c r="E272" s="50" t="s">
        <v>75</v>
      </c>
      <c r="F272" s="51">
        <v>110</v>
      </c>
      <c r="G272" s="51">
        <v>13.7</v>
      </c>
      <c r="H272" s="51">
        <v>21.4</v>
      </c>
      <c r="I272" s="51">
        <v>17.600000000000001</v>
      </c>
      <c r="J272" s="51">
        <v>319</v>
      </c>
      <c r="K272" s="52">
        <v>110</v>
      </c>
      <c r="L272" s="51"/>
    </row>
    <row r="273" spans="1:12" ht="15" x14ac:dyDescent="0.25">
      <c r="A273" s="25"/>
      <c r="B273" s="16"/>
      <c r="C273" s="11"/>
      <c r="D273" s="7" t="s">
        <v>30</v>
      </c>
      <c r="E273" s="50" t="s">
        <v>52</v>
      </c>
      <c r="F273" s="51">
        <v>150</v>
      </c>
      <c r="G273" s="51">
        <v>6.6</v>
      </c>
      <c r="H273" s="51">
        <v>9.6999999999999993</v>
      </c>
      <c r="I273" s="51">
        <v>35.9</v>
      </c>
      <c r="J273" s="51">
        <v>260</v>
      </c>
      <c r="K273" s="52">
        <v>227</v>
      </c>
      <c r="L273" s="51"/>
    </row>
    <row r="274" spans="1:12" ht="15" x14ac:dyDescent="0.25">
      <c r="A274" s="25"/>
      <c r="B274" s="16"/>
      <c r="C274" s="11"/>
      <c r="D274" s="7" t="s">
        <v>31</v>
      </c>
      <c r="E274" s="50" t="s">
        <v>56</v>
      </c>
      <c r="F274" s="51">
        <v>200</v>
      </c>
      <c r="G274" s="51">
        <v>1.3</v>
      </c>
      <c r="H274" s="51">
        <v>0.1</v>
      </c>
      <c r="I274" s="51">
        <v>22.4</v>
      </c>
      <c r="J274" s="51">
        <v>121</v>
      </c>
      <c r="K274" s="52">
        <v>310</v>
      </c>
      <c r="L274" s="51"/>
    </row>
    <row r="275" spans="1:12" ht="15" x14ac:dyDescent="0.25">
      <c r="A275" s="25"/>
      <c r="B275" s="16"/>
      <c r="C275" s="11"/>
      <c r="D275" s="7" t="s">
        <v>32</v>
      </c>
      <c r="E275" s="50" t="s">
        <v>50</v>
      </c>
      <c r="F275" s="51">
        <v>20</v>
      </c>
      <c r="G275" s="51">
        <v>5.4</v>
      </c>
      <c r="H275" s="51">
        <v>4.3</v>
      </c>
      <c r="I275" s="51">
        <v>40.799999999999997</v>
      </c>
      <c r="J275" s="51">
        <v>230.2</v>
      </c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 t="s">
        <v>54</v>
      </c>
      <c r="F276" s="51">
        <v>20</v>
      </c>
      <c r="G276" s="51">
        <v>3.2</v>
      </c>
      <c r="H276" s="51">
        <v>2.8</v>
      </c>
      <c r="I276" s="51">
        <v>39.200000000000003</v>
      </c>
      <c r="J276" s="51">
        <v>220</v>
      </c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830</v>
      </c>
      <c r="G279" s="21">
        <f t="shared" ref="G279" si="159">SUM(G270:G278)</f>
        <v>33.600000000000009</v>
      </c>
      <c r="H279" s="21">
        <f t="shared" ref="H279" si="160">SUM(H270:H278)</f>
        <v>42.699999999999996</v>
      </c>
      <c r="I279" s="21">
        <f t="shared" ref="I279" si="161">SUM(I270:I278)</f>
        <v>169.2</v>
      </c>
      <c r="J279" s="21">
        <f t="shared" ref="J279" si="162">SUM(J270:J278)</f>
        <v>1457.2</v>
      </c>
      <c r="K279" s="27"/>
      <c r="L279" s="21">
        <f ca="1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 t="s">
        <v>24</v>
      </c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 ca="1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83</v>
      </c>
      <c r="F285" s="51">
        <v>50</v>
      </c>
      <c r="G285" s="51">
        <v>4.9000000000000004</v>
      </c>
      <c r="H285" s="51">
        <v>2.5</v>
      </c>
      <c r="I285" s="51">
        <v>46.2</v>
      </c>
      <c r="J285" s="51">
        <v>225</v>
      </c>
      <c r="K285" s="52">
        <v>280</v>
      </c>
      <c r="L285" s="51"/>
    </row>
    <row r="286" spans="1:12" ht="15" x14ac:dyDescent="0.25">
      <c r="A286" s="25"/>
      <c r="B286" s="16"/>
      <c r="C286" s="11"/>
      <c r="D286" s="7" t="s">
        <v>30</v>
      </c>
      <c r="E286" s="50" t="s">
        <v>49</v>
      </c>
      <c r="F286" s="51">
        <v>200</v>
      </c>
      <c r="G286" s="51">
        <v>0.1</v>
      </c>
      <c r="H286" s="51">
        <v>0</v>
      </c>
      <c r="I286" s="51">
        <v>9.1</v>
      </c>
      <c r="J286" s="51">
        <v>175</v>
      </c>
      <c r="K286" s="52">
        <v>300</v>
      </c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250</v>
      </c>
      <c r="G291" s="21">
        <f t="shared" ref="G291" si="167">SUM(G285:G290)</f>
        <v>5</v>
      </c>
      <c r="H291" s="21">
        <f t="shared" ref="H291" si="168">SUM(H285:H290)</f>
        <v>2.5</v>
      </c>
      <c r="I291" s="21">
        <f t="shared" ref="I291" si="169">SUM(I285:I290)</f>
        <v>55.300000000000004</v>
      </c>
      <c r="J291" s="21">
        <f t="shared" ref="J291" si="170">SUM(J285:J290)</f>
        <v>400</v>
      </c>
      <c r="K291" s="27"/>
      <c r="L291" s="21">
        <f ca="1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" si="174">SUM(J292:J297)</f>
        <v>0</v>
      </c>
      <c r="K298" s="27"/>
      <c r="L298" s="21">
        <f ca="1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2" t="s">
        <v>4</v>
      </c>
      <c r="D299" s="63"/>
      <c r="E299" s="33"/>
      <c r="F299" s="34">
        <f>F265+F269+F279+F284+F291+F298</f>
        <v>1450</v>
      </c>
      <c r="G299" s="34">
        <f t="shared" ref="G299" si="175">G265+G269+G279+G284+G291+G298</f>
        <v>52.20000000000001</v>
      </c>
      <c r="H299" s="34">
        <f t="shared" ref="H299" si="176">H265+H269+H279+H284+H291+H298</f>
        <v>57.8</v>
      </c>
      <c r="I299" s="34">
        <f t="shared" ref="I299" si="177">I265+I269+I279+I284+I291+I298</f>
        <v>308.2</v>
      </c>
      <c r="J299" s="34">
        <f t="shared" ref="J299" si="178">J265+J269+J279+J284+J291+J298</f>
        <v>2499.1999999999998</v>
      </c>
      <c r="K299" s="35"/>
      <c r="L299" s="34">
        <f ca="1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84</v>
      </c>
      <c r="F300" s="48">
        <v>205</v>
      </c>
      <c r="G300" s="48">
        <v>9.1</v>
      </c>
      <c r="H300" s="48">
        <v>11.1</v>
      </c>
      <c r="I300" s="48">
        <v>42.6</v>
      </c>
      <c r="J300" s="48">
        <v>307</v>
      </c>
      <c r="K300" s="49">
        <v>209</v>
      </c>
      <c r="L300" s="48">
        <v>233.11</v>
      </c>
    </row>
    <row r="301" spans="1:12" ht="15" x14ac:dyDescent="0.25">
      <c r="A301" s="25"/>
      <c r="B301" s="16"/>
      <c r="C301" s="11"/>
      <c r="D301" s="6" t="s">
        <v>21</v>
      </c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49</v>
      </c>
      <c r="F302" s="51">
        <v>200</v>
      </c>
      <c r="G302" s="51">
        <v>0.1</v>
      </c>
      <c r="H302" s="51">
        <v>0</v>
      </c>
      <c r="I302" s="51">
        <v>9.1</v>
      </c>
      <c r="J302" s="51">
        <v>175</v>
      </c>
      <c r="K302" s="52">
        <v>300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50</v>
      </c>
      <c r="F303" s="51">
        <v>20</v>
      </c>
      <c r="G303" s="51">
        <v>3.2</v>
      </c>
      <c r="H303" s="51">
        <v>2.8</v>
      </c>
      <c r="I303" s="51">
        <v>39.200000000000003</v>
      </c>
      <c r="J303" s="51">
        <v>220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425</v>
      </c>
      <c r="G307" s="21">
        <f t="shared" ref="G307" si="179">SUM(G300:G306)</f>
        <v>12.399999999999999</v>
      </c>
      <c r="H307" s="21">
        <f t="shared" ref="H307" si="180">SUM(H300:H306)</f>
        <v>13.899999999999999</v>
      </c>
      <c r="I307" s="21">
        <f t="shared" ref="I307" si="181">SUM(I300:I306)</f>
        <v>90.9</v>
      </c>
      <c r="J307" s="21">
        <f t="shared" ref="J307" si="182">SUM(J300:J306)</f>
        <v>702</v>
      </c>
      <c r="K307" s="27"/>
      <c r="L307" s="21">
        <f t="shared" ref="L307:L349" si="183">SUM(L300:L306)</f>
        <v>233.11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84">SUM(G308:G310)</f>
        <v>0</v>
      </c>
      <c r="H311" s="21">
        <f t="shared" ref="H311" si="185">SUM(H308:H310)</f>
        <v>0</v>
      </c>
      <c r="I311" s="21">
        <f t="shared" ref="I311" si="186">SUM(I308:I310)</f>
        <v>0</v>
      </c>
      <c r="J311" s="21">
        <f t="shared" ref="J311" si="187">SUM(J308:J310)</f>
        <v>0</v>
      </c>
      <c r="K311" s="27"/>
      <c r="L311" s="21">
        <f ca="1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25.5" x14ac:dyDescent="0.25">
      <c r="A313" s="25"/>
      <c r="B313" s="16"/>
      <c r="C313" s="11"/>
      <c r="D313" s="7" t="s">
        <v>28</v>
      </c>
      <c r="E313" s="50" t="s">
        <v>85</v>
      </c>
      <c r="F313" s="51">
        <v>270</v>
      </c>
      <c r="G313" s="51">
        <v>17</v>
      </c>
      <c r="H313" s="51">
        <v>5</v>
      </c>
      <c r="I313" s="51">
        <v>11.6</v>
      </c>
      <c r="J313" s="51">
        <v>397</v>
      </c>
      <c r="K313" s="52">
        <v>58</v>
      </c>
      <c r="L313" s="51"/>
    </row>
    <row r="314" spans="1:12" ht="15" x14ac:dyDescent="0.25">
      <c r="A314" s="25"/>
      <c r="B314" s="16"/>
      <c r="C314" s="11"/>
      <c r="D314" s="7" t="s">
        <v>29</v>
      </c>
      <c r="E314" s="50" t="s">
        <v>67</v>
      </c>
      <c r="F314" s="51">
        <v>110</v>
      </c>
      <c r="G314" s="51">
        <v>12.1</v>
      </c>
      <c r="H314" s="51">
        <v>10.9</v>
      </c>
      <c r="I314" s="51">
        <v>13.9</v>
      </c>
      <c r="J314" s="51">
        <v>203</v>
      </c>
      <c r="K314" s="52">
        <v>87</v>
      </c>
      <c r="L314" s="51"/>
    </row>
    <row r="315" spans="1:12" ht="15" x14ac:dyDescent="0.25">
      <c r="A315" s="25"/>
      <c r="B315" s="16"/>
      <c r="C315" s="11"/>
      <c r="D315" s="7" t="s">
        <v>30</v>
      </c>
      <c r="E315" s="50" t="s">
        <v>86</v>
      </c>
      <c r="F315" s="51">
        <v>150</v>
      </c>
      <c r="G315" s="51">
        <v>3.7</v>
      </c>
      <c r="H315" s="51">
        <v>5.9</v>
      </c>
      <c r="I315" s="51">
        <v>24</v>
      </c>
      <c r="J315" s="51">
        <v>166</v>
      </c>
      <c r="K315" s="52">
        <v>146</v>
      </c>
      <c r="L315" s="51"/>
    </row>
    <row r="316" spans="1:12" ht="15" x14ac:dyDescent="0.25">
      <c r="A316" s="25"/>
      <c r="B316" s="16"/>
      <c r="C316" s="11"/>
      <c r="D316" s="7" t="s">
        <v>31</v>
      </c>
      <c r="E316" s="50" t="s">
        <v>53</v>
      </c>
      <c r="F316" s="51">
        <v>200</v>
      </c>
      <c r="G316" s="51">
        <v>0.2</v>
      </c>
      <c r="H316" s="51">
        <v>0.1</v>
      </c>
      <c r="I316" s="51">
        <v>17.2</v>
      </c>
      <c r="J316" s="51">
        <v>68</v>
      </c>
      <c r="K316" s="52">
        <v>311</v>
      </c>
      <c r="L316" s="51"/>
    </row>
    <row r="317" spans="1:12" ht="15" x14ac:dyDescent="0.25">
      <c r="A317" s="25"/>
      <c r="B317" s="16"/>
      <c r="C317" s="11"/>
      <c r="D317" s="7" t="s">
        <v>32</v>
      </c>
      <c r="E317" s="50" t="s">
        <v>50</v>
      </c>
      <c r="F317" s="51">
        <v>20</v>
      </c>
      <c r="G317" s="51">
        <v>5.4</v>
      </c>
      <c r="H317" s="51">
        <v>4.3</v>
      </c>
      <c r="I317" s="51">
        <v>40.799999999999997</v>
      </c>
      <c r="J317" s="51">
        <v>230.2</v>
      </c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54</v>
      </c>
      <c r="F318" s="51">
        <v>20</v>
      </c>
      <c r="G318" s="51">
        <v>3.2</v>
      </c>
      <c r="H318" s="51">
        <v>2.8</v>
      </c>
      <c r="I318" s="51">
        <v>39.200000000000003</v>
      </c>
      <c r="J318" s="51">
        <v>220</v>
      </c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770</v>
      </c>
      <c r="G321" s="21">
        <f t="shared" ref="G321" si="188">SUM(G312:G320)</f>
        <v>41.600000000000009</v>
      </c>
      <c r="H321" s="21">
        <f t="shared" ref="H321" si="189">SUM(H312:H320)</f>
        <v>29.000000000000004</v>
      </c>
      <c r="I321" s="21">
        <f t="shared" ref="I321" si="190">SUM(I312:I320)</f>
        <v>146.69999999999999</v>
      </c>
      <c r="J321" s="21">
        <f t="shared" ref="J321" si="191">SUM(J312:J320)</f>
        <v>1284.2</v>
      </c>
      <c r="K321" s="27"/>
      <c r="L321" s="21">
        <f ca="1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57</v>
      </c>
      <c r="F322" s="51">
        <v>50</v>
      </c>
      <c r="G322" s="58">
        <v>6</v>
      </c>
      <c r="H322" s="58">
        <v>9.4</v>
      </c>
      <c r="I322" s="58">
        <v>32.9</v>
      </c>
      <c r="J322" s="51">
        <v>168.6</v>
      </c>
      <c r="K322" s="52">
        <v>290</v>
      </c>
      <c r="L322" s="51"/>
    </row>
    <row r="323" spans="1:12" ht="15" x14ac:dyDescent="0.25">
      <c r="A323" s="25"/>
      <c r="B323" s="16"/>
      <c r="C323" s="11"/>
      <c r="D323" s="12" t="s">
        <v>31</v>
      </c>
      <c r="E323" s="50" t="s">
        <v>49</v>
      </c>
      <c r="F323" s="51">
        <v>200</v>
      </c>
      <c r="G323" s="58">
        <v>0.1</v>
      </c>
      <c r="H323" s="58">
        <v>0</v>
      </c>
      <c r="I323" s="58">
        <v>9.1</v>
      </c>
      <c r="J323" s="51">
        <v>175</v>
      </c>
      <c r="K323" s="52">
        <v>300</v>
      </c>
      <c r="L323" s="51"/>
    </row>
    <row r="324" spans="1:12" ht="15" x14ac:dyDescent="0.25">
      <c r="A324" s="25"/>
      <c r="B324" s="16"/>
      <c r="C324" s="11"/>
      <c r="D324" s="6" t="s">
        <v>24</v>
      </c>
      <c r="E324" s="50" t="s">
        <v>59</v>
      </c>
      <c r="F324" s="51">
        <v>150</v>
      </c>
      <c r="G324" s="51">
        <v>1</v>
      </c>
      <c r="H324" s="51">
        <v>1</v>
      </c>
      <c r="I324" s="51">
        <v>15</v>
      </c>
      <c r="J324" s="51">
        <v>80</v>
      </c>
      <c r="K324" s="52">
        <v>1</v>
      </c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400</v>
      </c>
      <c r="G326" s="21">
        <f>SUM(G324:G325)</f>
        <v>1</v>
      </c>
      <c r="H326" s="21">
        <f>SUM(H324:H325)</f>
        <v>1</v>
      </c>
      <c r="I326" s="21">
        <f>SUM(I324:I325)</f>
        <v>15</v>
      </c>
      <c r="J326" s="21">
        <f t="shared" ref="J326" si="192">SUM(J322:J325)</f>
        <v>423.6</v>
      </c>
      <c r="K326" s="27"/>
      <c r="L326" s="21">
        <f ca="1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93">SUM(G327:G332)</f>
        <v>0</v>
      </c>
      <c r="H333" s="21">
        <f t="shared" ref="H333" si="194">SUM(H327:H332)</f>
        <v>0</v>
      </c>
      <c r="I333" s="21">
        <f t="shared" ref="I333" si="195">SUM(I327:I332)</f>
        <v>0</v>
      </c>
      <c r="J333" s="21">
        <f t="shared" ref="J333" si="196">SUM(J327:J332)</f>
        <v>0</v>
      </c>
      <c r="K333" s="27"/>
      <c r="L333" s="21">
        <f ca="1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97">SUM(G334:G339)</f>
        <v>0</v>
      </c>
      <c r="H340" s="21">
        <f t="shared" ref="H340" si="198">SUM(H334:H339)</f>
        <v>0</v>
      </c>
      <c r="I340" s="21">
        <f t="shared" ref="I340" si="199">SUM(I334:I339)</f>
        <v>0</v>
      </c>
      <c r="J340" s="21">
        <f t="shared" ref="J340" si="200">SUM(J334:J339)</f>
        <v>0</v>
      </c>
      <c r="K340" s="27"/>
      <c r="L340" s="21">
        <f ca="1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2" t="s">
        <v>4</v>
      </c>
      <c r="D341" s="63"/>
      <c r="E341" s="33"/>
      <c r="F341" s="34">
        <f>F307+F311+F321+F326+F333+F340</f>
        <v>1595</v>
      </c>
      <c r="G341" s="34">
        <f t="shared" ref="G341" si="201">G307+G311+G321+G326+G333+G340</f>
        <v>55.000000000000007</v>
      </c>
      <c r="H341" s="34">
        <f t="shared" ref="H341" si="202">H307+H311+H321+H326+H333+H340</f>
        <v>43.900000000000006</v>
      </c>
      <c r="I341" s="34">
        <f t="shared" ref="I341" si="203">I307+I311+I321+I326+I333+I340</f>
        <v>252.6</v>
      </c>
      <c r="J341" s="34">
        <f t="shared" ref="J341" si="204">J307+J311+J321+J326+J333+J340</f>
        <v>2409.8000000000002</v>
      </c>
      <c r="K341" s="35"/>
      <c r="L341" s="34">
        <f ca="1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69</v>
      </c>
      <c r="F342" s="48">
        <v>205</v>
      </c>
      <c r="G342" s="48">
        <v>11.4</v>
      </c>
      <c r="H342" s="48">
        <v>10.4</v>
      </c>
      <c r="I342" s="48">
        <v>55.8</v>
      </c>
      <c r="J342" s="48">
        <v>336</v>
      </c>
      <c r="K342" s="49">
        <v>189</v>
      </c>
      <c r="L342" s="48">
        <v>233.11</v>
      </c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49</v>
      </c>
      <c r="F344" s="51">
        <v>200</v>
      </c>
      <c r="G344" s="51">
        <v>0.1</v>
      </c>
      <c r="H344" s="51">
        <v>0</v>
      </c>
      <c r="I344" s="51">
        <v>9.1</v>
      </c>
      <c r="J344" s="51">
        <v>175</v>
      </c>
      <c r="K344" s="52">
        <v>300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50</v>
      </c>
      <c r="F345" s="51">
        <v>20</v>
      </c>
      <c r="G345" s="51">
        <v>5.4</v>
      </c>
      <c r="H345" s="51">
        <v>4.3</v>
      </c>
      <c r="I345" s="51">
        <v>40.799999999999997</v>
      </c>
      <c r="J345" s="51">
        <v>230.2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425</v>
      </c>
      <c r="G349" s="21">
        <f t="shared" ref="G349" si="205">SUM(G342:G348)</f>
        <v>16.899999999999999</v>
      </c>
      <c r="H349" s="21">
        <f t="shared" ref="H349" si="206">SUM(H342:H348)</f>
        <v>14.7</v>
      </c>
      <c r="I349" s="21">
        <f t="shared" ref="I349" si="207">SUM(I342:I348)</f>
        <v>105.69999999999999</v>
      </c>
      <c r="J349" s="21">
        <f t="shared" ref="J349" si="208">SUM(J342:J348)</f>
        <v>741.2</v>
      </c>
      <c r="K349" s="27"/>
      <c r="L349" s="21">
        <f t="shared" si="183"/>
        <v>233.11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09">SUM(G350:G352)</f>
        <v>0</v>
      </c>
      <c r="H353" s="21">
        <f t="shared" ref="H353" si="210">SUM(H350:H352)</f>
        <v>0</v>
      </c>
      <c r="I353" s="21">
        <f t="shared" ref="I353" si="211">SUM(I350:I352)</f>
        <v>0</v>
      </c>
      <c r="J353" s="21">
        <f t="shared" ref="J353" si="212">SUM(J350:J352)</f>
        <v>0</v>
      </c>
      <c r="K353" s="27"/>
      <c r="L353" s="21">
        <f ca="1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 t="s">
        <v>70</v>
      </c>
      <c r="F355" s="51">
        <v>220</v>
      </c>
      <c r="G355" s="51">
        <v>11.25</v>
      </c>
      <c r="H355" s="51">
        <v>11.45</v>
      </c>
      <c r="I355" s="51">
        <v>19.75</v>
      </c>
      <c r="J355" s="51">
        <v>229</v>
      </c>
      <c r="K355" s="52">
        <v>9</v>
      </c>
      <c r="L355" s="51"/>
    </row>
    <row r="356" spans="1:12" ht="15" x14ac:dyDescent="0.25">
      <c r="A356" s="15"/>
      <c r="B356" s="16"/>
      <c r="C356" s="11"/>
      <c r="D356" s="7" t="s">
        <v>29</v>
      </c>
      <c r="E356" s="50" t="s">
        <v>71</v>
      </c>
      <c r="F356" s="51">
        <v>200</v>
      </c>
      <c r="G356" s="51">
        <v>19.600000000000001</v>
      </c>
      <c r="H356" s="51">
        <v>28.3</v>
      </c>
      <c r="I356" s="51">
        <v>31.6</v>
      </c>
      <c r="J356" s="51">
        <v>288</v>
      </c>
      <c r="K356" s="52">
        <v>138</v>
      </c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 t="s">
        <v>62</v>
      </c>
      <c r="F358" s="51">
        <v>200</v>
      </c>
      <c r="G358" s="51">
        <v>0.6</v>
      </c>
      <c r="H358" s="51">
        <v>0.2</v>
      </c>
      <c r="I358" s="51">
        <v>27</v>
      </c>
      <c r="J358" s="51">
        <v>111</v>
      </c>
      <c r="K358" s="52">
        <v>319</v>
      </c>
      <c r="L358" s="51"/>
    </row>
    <row r="359" spans="1:12" ht="15" x14ac:dyDescent="0.25">
      <c r="A359" s="15"/>
      <c r="B359" s="16"/>
      <c r="C359" s="11"/>
      <c r="D359" s="7" t="s">
        <v>32</v>
      </c>
      <c r="E359" s="50" t="s">
        <v>50</v>
      </c>
      <c r="F359" s="51">
        <v>20</v>
      </c>
      <c r="G359" s="51">
        <v>3.2</v>
      </c>
      <c r="H359" s="51">
        <v>2.8</v>
      </c>
      <c r="I359" s="51">
        <v>39.200000000000003</v>
      </c>
      <c r="J359" s="51">
        <v>220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54</v>
      </c>
      <c r="F360" s="51">
        <v>20</v>
      </c>
      <c r="G360" s="51">
        <v>5.4</v>
      </c>
      <c r="H360" s="51">
        <v>4.3</v>
      </c>
      <c r="I360" s="51">
        <v>40.799999999999997</v>
      </c>
      <c r="J360" s="51">
        <v>230.2</v>
      </c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660</v>
      </c>
      <c r="G363" s="21">
        <f t="shared" ref="G363" si="213">SUM(G354:G362)</f>
        <v>40.050000000000004</v>
      </c>
      <c r="H363" s="21">
        <f t="shared" ref="H363" si="214">SUM(H354:H362)</f>
        <v>47.05</v>
      </c>
      <c r="I363" s="21">
        <f t="shared" ref="I363" si="215">SUM(I354:I362)</f>
        <v>158.35</v>
      </c>
      <c r="J363" s="21">
        <f t="shared" ref="J363" si="216">SUM(J354:J362)</f>
        <v>1078.2</v>
      </c>
      <c r="K363" s="27"/>
      <c r="L363" s="21">
        <f ca="1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101</v>
      </c>
      <c r="F364" s="51">
        <v>50</v>
      </c>
      <c r="G364" s="51">
        <v>9.4</v>
      </c>
      <c r="H364" s="51">
        <v>15.2</v>
      </c>
      <c r="I364" s="51">
        <v>42.8</v>
      </c>
      <c r="J364" s="51">
        <v>349</v>
      </c>
      <c r="K364" s="52">
        <v>182</v>
      </c>
      <c r="L364" s="51"/>
    </row>
    <row r="365" spans="1:12" ht="15" x14ac:dyDescent="0.25">
      <c r="A365" s="15"/>
      <c r="B365" s="16"/>
      <c r="C365" s="11"/>
      <c r="D365" s="12" t="s">
        <v>31</v>
      </c>
      <c r="E365" s="50" t="s">
        <v>49</v>
      </c>
      <c r="F365" s="51">
        <v>210</v>
      </c>
      <c r="G365" s="51">
        <v>0.1</v>
      </c>
      <c r="H365" s="51">
        <v>0</v>
      </c>
      <c r="I365" s="51">
        <v>9.1</v>
      </c>
      <c r="J365" s="51">
        <v>175</v>
      </c>
      <c r="K365" s="52">
        <v>300</v>
      </c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260</v>
      </c>
      <c r="G368" s="21">
        <f t="shared" ref="G368" si="217">SUM(G364:G367)</f>
        <v>9.5</v>
      </c>
      <c r="H368" s="21">
        <f t="shared" ref="H368" si="218">SUM(H364:H367)</f>
        <v>15.2</v>
      </c>
      <c r="I368" s="21">
        <f t="shared" ref="I368" si="219">SUM(I364:I367)</f>
        <v>51.9</v>
      </c>
      <c r="J368" s="21">
        <f t="shared" ref="J368" si="220">SUM(J364:J367)</f>
        <v>524</v>
      </c>
      <c r="K368" s="27"/>
      <c r="L368" s="21">
        <f ca="1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21">SUM(G369:G374)</f>
        <v>0</v>
      </c>
      <c r="H375" s="21">
        <f t="shared" ref="H375" si="222">SUM(H369:H374)</f>
        <v>0</v>
      </c>
      <c r="I375" s="21">
        <f t="shared" ref="I375" si="223">SUM(I369:I374)</f>
        <v>0</v>
      </c>
      <c r="J375" s="21">
        <f t="shared" ref="J375" si="224">SUM(J369:J374)</f>
        <v>0</v>
      </c>
      <c r="K375" s="27"/>
      <c r="L375" s="21">
        <f ca="1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25">SUM(G376:G381)</f>
        <v>0</v>
      </c>
      <c r="H382" s="21">
        <f t="shared" ref="H382" si="226">SUM(H376:H381)</f>
        <v>0</v>
      </c>
      <c r="I382" s="21">
        <f t="shared" ref="I382" si="227">SUM(I376:I381)</f>
        <v>0</v>
      </c>
      <c r="J382" s="21">
        <f t="shared" ref="J382" si="228">SUM(J376:J381)</f>
        <v>0</v>
      </c>
      <c r="K382" s="27"/>
      <c r="L382" s="21">
        <f ca="1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2" t="s">
        <v>4</v>
      </c>
      <c r="D383" s="63"/>
      <c r="E383" s="33"/>
      <c r="F383" s="34">
        <f>F349+F353+F363+F368+F375+F382</f>
        <v>1345</v>
      </c>
      <c r="G383" s="34">
        <f t="shared" ref="G383" si="229">G349+G353+G363+G368+G375+G382</f>
        <v>66.45</v>
      </c>
      <c r="H383" s="34">
        <f t="shared" ref="H383" si="230">H349+H353+H363+H368+H375+H382</f>
        <v>76.95</v>
      </c>
      <c r="I383" s="34">
        <f t="shared" ref="I383" si="231">I349+I353+I363+I368+I375+I382</f>
        <v>315.94999999999993</v>
      </c>
      <c r="J383" s="34">
        <f t="shared" ref="J383" si="232">J349+J353+J363+J368+J375+J382</f>
        <v>2343.4</v>
      </c>
      <c r="K383" s="35"/>
      <c r="L383" s="34">
        <f ca="1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205</v>
      </c>
      <c r="G384" s="48">
        <v>7.5</v>
      </c>
      <c r="H384" s="48">
        <v>10</v>
      </c>
      <c r="I384" s="48">
        <v>37.200000000000003</v>
      </c>
      <c r="J384" s="48">
        <v>269</v>
      </c>
      <c r="K384" s="49">
        <v>205</v>
      </c>
      <c r="L384" s="48">
        <v>233.11</v>
      </c>
    </row>
    <row r="385" spans="1:12" ht="15" x14ac:dyDescent="0.25">
      <c r="A385" s="25"/>
      <c r="B385" s="16"/>
      <c r="C385" s="11"/>
      <c r="D385" s="6" t="s">
        <v>21</v>
      </c>
      <c r="E385" s="50" t="s">
        <v>66</v>
      </c>
      <c r="F385" s="51">
        <v>40</v>
      </c>
      <c r="G385" s="51">
        <v>9.1</v>
      </c>
      <c r="H385" s="51">
        <v>12</v>
      </c>
      <c r="I385" s="51">
        <v>23</v>
      </c>
      <c r="J385" s="51">
        <v>236.4</v>
      </c>
      <c r="K385" s="52">
        <v>2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49</v>
      </c>
      <c r="F386" s="51">
        <v>200</v>
      </c>
      <c r="G386" s="51">
        <v>0.1</v>
      </c>
      <c r="H386" s="51">
        <v>0</v>
      </c>
      <c r="I386" s="51">
        <v>9.1</v>
      </c>
      <c r="J386" s="51">
        <v>175</v>
      </c>
      <c r="K386" s="52">
        <v>300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445</v>
      </c>
      <c r="G391" s="21">
        <f t="shared" ref="G391" si="233">SUM(G384:G390)</f>
        <v>16.700000000000003</v>
      </c>
      <c r="H391" s="21">
        <f t="shared" ref="H391" si="234">SUM(H384:H390)</f>
        <v>22</v>
      </c>
      <c r="I391" s="21">
        <f t="shared" ref="I391" si="235">SUM(I384:I390)</f>
        <v>69.3</v>
      </c>
      <c r="J391" s="21">
        <f t="shared" ref="J391" si="236">SUM(J384:J390)</f>
        <v>680.4</v>
      </c>
      <c r="K391" s="27"/>
      <c r="L391" s="21">
        <f t="shared" ref="L391:L433" si="237">SUM(L384:L390)</f>
        <v>233.11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38">SUM(G392:G394)</f>
        <v>0</v>
      </c>
      <c r="H395" s="21">
        <f t="shared" ref="H395" si="239">SUM(H392:H394)</f>
        <v>0</v>
      </c>
      <c r="I395" s="21">
        <f t="shared" ref="I395" si="240">SUM(I392:I394)</f>
        <v>0</v>
      </c>
      <c r="J395" s="21">
        <f t="shared" ref="J395" si="241">SUM(J392:J394)</f>
        <v>0</v>
      </c>
      <c r="K395" s="27"/>
      <c r="L395" s="21">
        <f ca="1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102</v>
      </c>
      <c r="F396" s="51">
        <v>270</v>
      </c>
      <c r="G396" s="51">
        <v>2.6</v>
      </c>
      <c r="H396" s="51">
        <v>2.5</v>
      </c>
      <c r="I396" s="51">
        <v>19.3</v>
      </c>
      <c r="J396" s="51">
        <v>380</v>
      </c>
      <c r="K396" s="52">
        <v>64</v>
      </c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88</v>
      </c>
      <c r="F397" s="51">
        <v>200</v>
      </c>
      <c r="G397" s="51">
        <v>14.3</v>
      </c>
      <c r="H397" s="51">
        <v>17.3</v>
      </c>
      <c r="I397" s="51">
        <v>14</v>
      </c>
      <c r="J397" s="51">
        <v>369</v>
      </c>
      <c r="K397" s="52">
        <v>131</v>
      </c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 t="s">
        <v>56</v>
      </c>
      <c r="F399" s="51">
        <v>200</v>
      </c>
      <c r="G399" s="51">
        <v>1.3</v>
      </c>
      <c r="H399" s="51">
        <v>0.1</v>
      </c>
      <c r="I399" s="51">
        <v>22.4</v>
      </c>
      <c r="J399" s="51">
        <v>121</v>
      </c>
      <c r="K399" s="52">
        <v>310</v>
      </c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50</v>
      </c>
      <c r="F400" s="51">
        <v>20</v>
      </c>
      <c r="G400" s="51">
        <v>5.4</v>
      </c>
      <c r="H400" s="51">
        <v>4.3</v>
      </c>
      <c r="I400" s="51">
        <v>40.799999999999997</v>
      </c>
      <c r="J400" s="51">
        <v>220</v>
      </c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 t="s">
        <v>54</v>
      </c>
      <c r="F401" s="51">
        <v>20</v>
      </c>
      <c r="G401" s="51">
        <v>3.2</v>
      </c>
      <c r="H401" s="51">
        <v>2.8</v>
      </c>
      <c r="I401" s="51">
        <v>39.200000000000003</v>
      </c>
      <c r="J401" s="51">
        <v>230.2</v>
      </c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710</v>
      </c>
      <c r="G405" s="21">
        <f t="shared" ref="G405" si="242">SUM(G396:G404)</f>
        <v>26.8</v>
      </c>
      <c r="H405" s="21">
        <f t="shared" ref="H405" si="243">SUM(H396:H404)</f>
        <v>27.000000000000004</v>
      </c>
      <c r="I405" s="21">
        <f t="shared" ref="I405" si="244">SUM(I396:I404)</f>
        <v>135.69999999999999</v>
      </c>
      <c r="J405" s="21">
        <f t="shared" ref="J405" si="245">SUM(J396:J404)</f>
        <v>1320.2</v>
      </c>
      <c r="K405" s="27"/>
      <c r="L405" s="21">
        <f ca="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76</v>
      </c>
      <c r="F406" s="51">
        <v>50</v>
      </c>
      <c r="G406" s="51">
        <v>6</v>
      </c>
      <c r="H406" s="51">
        <v>9.4</v>
      </c>
      <c r="I406" s="51">
        <v>32.9</v>
      </c>
      <c r="J406" s="51">
        <v>368</v>
      </c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 t="s">
        <v>58</v>
      </c>
      <c r="F407" s="51">
        <v>200</v>
      </c>
      <c r="G407" s="51">
        <v>0.1</v>
      </c>
      <c r="H407" s="51">
        <v>0</v>
      </c>
      <c r="I407" s="51">
        <v>9.1</v>
      </c>
      <c r="J407" s="51">
        <v>175</v>
      </c>
      <c r="K407" s="52">
        <v>300</v>
      </c>
      <c r="L407" s="51"/>
    </row>
    <row r="408" spans="1:12" ht="15" x14ac:dyDescent="0.25">
      <c r="A408" s="25"/>
      <c r="B408" s="16"/>
      <c r="C408" s="11"/>
      <c r="D408" s="6" t="s">
        <v>24</v>
      </c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250</v>
      </c>
      <c r="G410" s="21">
        <f t="shared" ref="G410" si="246">SUM(G406:G409)</f>
        <v>6.1</v>
      </c>
      <c r="H410" s="21">
        <f t="shared" ref="H410" si="247">SUM(H406:H409)</f>
        <v>9.4</v>
      </c>
      <c r="I410" s="21">
        <f t="shared" ref="I410" si="248">SUM(I406:I409)</f>
        <v>42</v>
      </c>
      <c r="J410" s="21">
        <f t="shared" ref="J410" si="249">SUM(J406:J409)</f>
        <v>543</v>
      </c>
      <c r="K410" s="27"/>
      <c r="L410" s="21">
        <f ca="1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50">SUM(G411:G416)</f>
        <v>0</v>
      </c>
      <c r="H417" s="21">
        <f t="shared" ref="H417" si="251">SUM(H411:H416)</f>
        <v>0</v>
      </c>
      <c r="I417" s="21">
        <f t="shared" ref="I417" si="252">SUM(I411:I416)</f>
        <v>0</v>
      </c>
      <c r="J417" s="21">
        <f t="shared" ref="J417" si="253">SUM(J411:J416)</f>
        <v>0</v>
      </c>
      <c r="K417" s="27"/>
      <c r="L417" s="21">
        <f ca="1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54">SUM(G418:G423)</f>
        <v>0</v>
      </c>
      <c r="H424" s="21">
        <f t="shared" ref="H424" si="255">SUM(H418:H423)</f>
        <v>0</v>
      </c>
      <c r="I424" s="21">
        <f t="shared" ref="I424" si="256">SUM(I418:I423)</f>
        <v>0</v>
      </c>
      <c r="J424" s="21">
        <f t="shared" ref="J424" si="257">SUM(J418:J423)</f>
        <v>0</v>
      </c>
      <c r="K424" s="27"/>
      <c r="L424" s="21">
        <f ca="1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2" t="s">
        <v>4</v>
      </c>
      <c r="D425" s="63"/>
      <c r="E425" s="33"/>
      <c r="F425" s="34">
        <f>F391+F395+F405+F410+F417+F424</f>
        <v>1405</v>
      </c>
      <c r="G425" s="34">
        <f t="shared" ref="G425" si="258">G391+G395+G405+G410+G417+G424</f>
        <v>49.6</v>
      </c>
      <c r="H425" s="34">
        <f t="shared" ref="H425" si="259">H391+H395+H405+H410+H417+H424</f>
        <v>58.4</v>
      </c>
      <c r="I425" s="34">
        <f t="shared" ref="I425" si="260">I391+I395+I405+I410+I417+I424</f>
        <v>247</v>
      </c>
      <c r="J425" s="34">
        <f t="shared" ref="J425" si="261">J391+J395+J405+J410+J417+J424</f>
        <v>2543.6</v>
      </c>
      <c r="K425" s="35"/>
      <c r="L425" s="34">
        <f ca="1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>
        <v>233.11</v>
      </c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262">SUM(G426:G432)</f>
        <v>0</v>
      </c>
      <c r="H433" s="21">
        <f t="shared" ref="H433" si="263">SUM(H426:H432)</f>
        <v>0</v>
      </c>
      <c r="I433" s="21">
        <f t="shared" ref="I433" si="264">SUM(I426:I432)</f>
        <v>0</v>
      </c>
      <c r="J433" s="21">
        <f t="shared" ref="J433" si="265">SUM(J426:J432)</f>
        <v>0</v>
      </c>
      <c r="K433" s="27"/>
      <c r="L433" s="21">
        <f t="shared" si="237"/>
        <v>233.11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66">SUM(G434:G436)</f>
        <v>0</v>
      </c>
      <c r="H437" s="21">
        <f t="shared" ref="H437" si="267">SUM(H434:H436)</f>
        <v>0</v>
      </c>
      <c r="I437" s="21">
        <f t="shared" ref="I437" si="268">SUM(I434:I436)</f>
        <v>0</v>
      </c>
      <c r="J437" s="21">
        <f t="shared" ref="J437" si="269">SUM(J434:J436)</f>
        <v>0</v>
      </c>
      <c r="K437" s="27"/>
      <c r="L437" s="21">
        <f ca="1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270">SUM(G438:G446)</f>
        <v>0</v>
      </c>
      <c r="H447" s="21">
        <f t="shared" ref="H447" si="271">SUM(H438:H446)</f>
        <v>0</v>
      </c>
      <c r="I447" s="21">
        <f t="shared" ref="I447" si="272">SUM(I438:I446)</f>
        <v>0</v>
      </c>
      <c r="J447" s="21">
        <f t="shared" ref="J447" si="273">SUM(J438:J446)</f>
        <v>0</v>
      </c>
      <c r="K447" s="27"/>
      <c r="L447" s="21">
        <f ca="1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274">SUM(G448:G451)</f>
        <v>0</v>
      </c>
      <c r="H452" s="21">
        <f t="shared" ref="H452" si="275">SUM(H448:H451)</f>
        <v>0</v>
      </c>
      <c r="I452" s="21">
        <f t="shared" ref="I452" si="276">SUM(I448:I451)</f>
        <v>0</v>
      </c>
      <c r="J452" s="21">
        <f t="shared" ref="J452" si="277">SUM(J448:J451)</f>
        <v>0</v>
      </c>
      <c r="K452" s="27"/>
      <c r="L452" s="21">
        <f ca="1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78">SUM(G453:G458)</f>
        <v>0</v>
      </c>
      <c r="H459" s="21">
        <f t="shared" ref="H459" si="279">SUM(H453:H458)</f>
        <v>0</v>
      </c>
      <c r="I459" s="21">
        <f t="shared" ref="I459" si="280">SUM(I453:I458)</f>
        <v>0</v>
      </c>
      <c r="J459" s="21">
        <f t="shared" ref="J459" si="281">SUM(J453:J458)</f>
        <v>0</v>
      </c>
      <c r="K459" s="27"/>
      <c r="L459" s="21">
        <f ca="1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82">SUM(G460:G465)</f>
        <v>0</v>
      </c>
      <c r="H466" s="21">
        <f t="shared" ref="H466" si="283">SUM(H460:H465)</f>
        <v>0</v>
      </c>
      <c r="I466" s="21">
        <f t="shared" ref="I466" si="284">SUM(I460:I465)</f>
        <v>0</v>
      </c>
      <c r="J466" s="21">
        <f t="shared" ref="J466" si="285">SUM(J460:J465)</f>
        <v>0</v>
      </c>
      <c r="K466" s="27"/>
      <c r="L466" s="21">
        <f ca="1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2" t="s">
        <v>4</v>
      </c>
      <c r="D467" s="63"/>
      <c r="E467" s="33"/>
      <c r="F467" s="34">
        <f>F433+F437+F447+F452+F459+F466</f>
        <v>0</v>
      </c>
      <c r="G467" s="34">
        <f t="shared" ref="G467" si="286">G433+G437+G447+G452+G459+G466</f>
        <v>0</v>
      </c>
      <c r="H467" s="34">
        <f t="shared" ref="H467" si="287">H433+H437+H447+H452+H459+H466</f>
        <v>0</v>
      </c>
      <c r="I467" s="34">
        <f t="shared" ref="I467" si="288">I433+I437+I447+I452+I459+I466</f>
        <v>0</v>
      </c>
      <c r="J467" s="34">
        <f t="shared" ref="J467" si="289">J433+J437+J447+J452+J459+J466</f>
        <v>0</v>
      </c>
      <c r="K467" s="35"/>
      <c r="L467" s="34">
        <f ca="1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290">SUM(G468:G474)</f>
        <v>0</v>
      </c>
      <c r="H475" s="21">
        <f t="shared" ref="H475" si="291">SUM(H468:H474)</f>
        <v>0</v>
      </c>
      <c r="I475" s="21">
        <f t="shared" ref="I475" si="292">SUM(I468:I474)</f>
        <v>0</v>
      </c>
      <c r="J475" s="21">
        <f t="shared" ref="J475" si="293">SUM(J468:J474)</f>
        <v>0</v>
      </c>
      <c r="K475" s="27"/>
      <c r="L475" s="21">
        <f t="shared" ref="L475:L517" si="294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295">SUM(G476:G478)</f>
        <v>0</v>
      </c>
      <c r="H479" s="21">
        <f t="shared" ref="H479" si="296">SUM(H476:H478)</f>
        <v>0</v>
      </c>
      <c r="I479" s="21">
        <f t="shared" ref="I479" si="297">SUM(I476:I478)</f>
        <v>0</v>
      </c>
      <c r="J479" s="21">
        <f t="shared" ref="J479" si="298">SUM(J476:J478)</f>
        <v>0</v>
      </c>
      <c r="K479" s="27"/>
      <c r="L479" s="21">
        <f ca="1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299">SUM(G480:G488)</f>
        <v>0</v>
      </c>
      <c r="H489" s="21">
        <f t="shared" ref="H489" si="300">SUM(H480:H488)</f>
        <v>0</v>
      </c>
      <c r="I489" s="21">
        <f t="shared" ref="I489" si="301">SUM(I480:I488)</f>
        <v>0</v>
      </c>
      <c r="J489" s="21">
        <f t="shared" ref="J489" si="302">SUM(J480:J488)</f>
        <v>0</v>
      </c>
      <c r="K489" s="27"/>
      <c r="L489" s="21">
        <f ca="1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03">SUM(G490:G493)</f>
        <v>0</v>
      </c>
      <c r="H494" s="21">
        <f t="shared" ref="H494" si="304">SUM(H490:H493)</f>
        <v>0</v>
      </c>
      <c r="I494" s="21">
        <f t="shared" ref="I494" si="305">SUM(I490:I493)</f>
        <v>0</v>
      </c>
      <c r="J494" s="21">
        <f t="shared" ref="J494" si="306">SUM(J490:J493)</f>
        <v>0</v>
      </c>
      <c r="K494" s="27"/>
      <c r="L494" s="21">
        <f ca="1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07">SUM(G495:G500)</f>
        <v>0</v>
      </c>
      <c r="H501" s="21">
        <f t="shared" ref="H501" si="308">SUM(H495:H500)</f>
        <v>0</v>
      </c>
      <c r="I501" s="21">
        <f t="shared" ref="I501" si="309">SUM(I495:I500)</f>
        <v>0</v>
      </c>
      <c r="J501" s="21">
        <f t="shared" ref="J501" si="310">SUM(J495:J500)</f>
        <v>0</v>
      </c>
      <c r="K501" s="27"/>
      <c r="L501" s="21">
        <f ca="1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11">SUM(G502:G507)</f>
        <v>0</v>
      </c>
      <c r="H508" s="21">
        <f t="shared" ref="H508" si="312">SUM(H502:H507)</f>
        <v>0</v>
      </c>
      <c r="I508" s="21">
        <f t="shared" ref="I508" si="313">SUM(I502:I507)</f>
        <v>0</v>
      </c>
      <c r="J508" s="21">
        <f t="shared" ref="J508" si="314">SUM(J502:J507)</f>
        <v>0</v>
      </c>
      <c r="K508" s="27"/>
      <c r="L508" s="21">
        <f ca="1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2" t="s">
        <v>4</v>
      </c>
      <c r="D509" s="63"/>
      <c r="E509" s="33"/>
      <c r="F509" s="34">
        <f>F475+F479+F489+F494+F501+F508</f>
        <v>0</v>
      </c>
      <c r="G509" s="34">
        <f t="shared" ref="G509" si="315">G475+G479+G489+G494+G501+G508</f>
        <v>0</v>
      </c>
      <c r="H509" s="34">
        <f t="shared" ref="H509" si="316">H475+H479+H489+H494+H501+H508</f>
        <v>0</v>
      </c>
      <c r="I509" s="34">
        <f t="shared" ref="I509" si="317">I475+I479+I489+I494+I501+I508</f>
        <v>0</v>
      </c>
      <c r="J509" s="34">
        <f t="shared" ref="J509" si="318">J475+J479+J489+J494+J501+J508</f>
        <v>0</v>
      </c>
      <c r="K509" s="35"/>
      <c r="L509" s="34">
        <f ca="1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>
        <v>233.11</v>
      </c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19">SUM(G510:G516)</f>
        <v>0</v>
      </c>
      <c r="H517" s="21">
        <f t="shared" ref="H517" si="320">SUM(H510:H516)</f>
        <v>0</v>
      </c>
      <c r="I517" s="21">
        <f t="shared" ref="I517" si="321">SUM(I510:I516)</f>
        <v>0</v>
      </c>
      <c r="J517" s="21">
        <f t="shared" ref="J517" si="322">SUM(J510:J516)</f>
        <v>0</v>
      </c>
      <c r="K517" s="27"/>
      <c r="L517" s="21">
        <f t="shared" si="294"/>
        <v>233.11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23">SUM(G518:G520)</f>
        <v>0</v>
      </c>
      <c r="H521" s="21">
        <f t="shared" ref="H521" si="324">SUM(H518:H520)</f>
        <v>0</v>
      </c>
      <c r="I521" s="21">
        <f t="shared" ref="I521" si="325">SUM(I518:I520)</f>
        <v>0</v>
      </c>
      <c r="J521" s="21">
        <f t="shared" ref="J521" si="326">SUM(J518:J520)</f>
        <v>0</v>
      </c>
      <c r="K521" s="27"/>
      <c r="L521" s="21">
        <f ca="1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27">SUM(G522:G530)</f>
        <v>0</v>
      </c>
      <c r="H531" s="21">
        <f t="shared" ref="H531" si="328">SUM(H522:H530)</f>
        <v>0</v>
      </c>
      <c r="I531" s="21">
        <f t="shared" ref="I531" si="329">SUM(I522:I530)</f>
        <v>0</v>
      </c>
      <c r="J531" s="21">
        <f t="shared" ref="J531" si="330">SUM(J522:J530)</f>
        <v>0</v>
      </c>
      <c r="K531" s="27"/>
      <c r="L531" s="21">
        <f ca="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31">SUM(G532:G535)</f>
        <v>0</v>
      </c>
      <c r="H536" s="21">
        <f t="shared" ref="H536" si="332">SUM(H532:H535)</f>
        <v>0</v>
      </c>
      <c r="I536" s="21">
        <f t="shared" ref="I536" si="333">SUM(I532:I535)</f>
        <v>0</v>
      </c>
      <c r="J536" s="21">
        <f t="shared" ref="J536" si="334">SUM(J532:J535)</f>
        <v>0</v>
      </c>
      <c r="K536" s="27"/>
      <c r="L536" s="21">
        <f ca="1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35">SUM(G537:G542)</f>
        <v>0</v>
      </c>
      <c r="H543" s="21">
        <f t="shared" ref="H543" si="336">SUM(H537:H542)</f>
        <v>0</v>
      </c>
      <c r="I543" s="21">
        <f t="shared" ref="I543" si="337">SUM(I537:I542)</f>
        <v>0</v>
      </c>
      <c r="J543" s="21">
        <f t="shared" ref="J543" si="338">SUM(J537:J542)</f>
        <v>0</v>
      </c>
      <c r="K543" s="27"/>
      <c r="L543" s="21">
        <f ca="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39">SUM(G544:G549)</f>
        <v>0</v>
      </c>
      <c r="H550" s="21">
        <f t="shared" ref="H550" si="340">SUM(H544:H549)</f>
        <v>0</v>
      </c>
      <c r="I550" s="21">
        <f t="shared" ref="I550" si="341">SUM(I544:I549)</f>
        <v>0</v>
      </c>
      <c r="J550" s="21">
        <f t="shared" ref="J550" si="342">SUM(J544:J549)</f>
        <v>0</v>
      </c>
      <c r="K550" s="27"/>
      <c r="L550" s="21">
        <f ca="1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2" t="s">
        <v>4</v>
      </c>
      <c r="D551" s="63"/>
      <c r="E551" s="33"/>
      <c r="F551" s="34">
        <f>F517+F521+F531+F536+F543+F550</f>
        <v>0</v>
      </c>
      <c r="G551" s="34">
        <f t="shared" ref="G551" si="343">G517+G521+G531+G536+G543+G550</f>
        <v>0</v>
      </c>
      <c r="H551" s="34">
        <f t="shared" ref="H551" si="344">H517+H521+H531+H536+H543+H550</f>
        <v>0</v>
      </c>
      <c r="I551" s="34">
        <f t="shared" ref="I551" si="345">I517+I521+I531+I536+I543+I550</f>
        <v>0</v>
      </c>
      <c r="J551" s="34">
        <f t="shared" ref="J551" si="346">J517+J521+J531+J536+J543+J550</f>
        <v>0</v>
      </c>
      <c r="K551" s="35"/>
      <c r="L551" s="34">
        <f ca="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>
        <v>233.11</v>
      </c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47">SUM(G552:G558)</f>
        <v>0</v>
      </c>
      <c r="H559" s="21">
        <f t="shared" ref="H559" si="348">SUM(H552:H558)</f>
        <v>0</v>
      </c>
      <c r="I559" s="21">
        <f t="shared" ref="I559" si="349">SUM(I552:I558)</f>
        <v>0</v>
      </c>
      <c r="J559" s="21">
        <f t="shared" ref="J559" si="350">SUM(J552:J558)</f>
        <v>0</v>
      </c>
      <c r="K559" s="27"/>
      <c r="L559" s="21">
        <f t="shared" ref="L559" si="351">SUM(L552:L558)</f>
        <v>233.11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52">SUM(G560:G562)</f>
        <v>0</v>
      </c>
      <c r="H563" s="21">
        <f t="shared" ref="H563" si="353">SUM(H560:H562)</f>
        <v>0</v>
      </c>
      <c r="I563" s="21">
        <f t="shared" ref="I563" si="354">SUM(I560:I562)</f>
        <v>0</v>
      </c>
      <c r="J563" s="21">
        <f t="shared" ref="J563" si="355">SUM(J560:J562)</f>
        <v>0</v>
      </c>
      <c r="K563" s="27"/>
      <c r="L563" s="21">
        <f ca="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56">SUM(G564:G572)</f>
        <v>0</v>
      </c>
      <c r="H573" s="21">
        <f t="shared" ref="H573" si="357">SUM(H564:H572)</f>
        <v>0</v>
      </c>
      <c r="I573" s="21">
        <f t="shared" ref="I573" si="358">SUM(I564:I572)</f>
        <v>0</v>
      </c>
      <c r="J573" s="21">
        <f t="shared" ref="J573" si="359">SUM(J564:J572)</f>
        <v>0</v>
      </c>
      <c r="K573" s="27"/>
      <c r="L573" s="21">
        <f ca="1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 t="s">
        <v>24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60">SUM(G574:G577)</f>
        <v>0</v>
      </c>
      <c r="H578" s="21">
        <f t="shared" ref="H578" si="361">SUM(H574:H577)</f>
        <v>0</v>
      </c>
      <c r="I578" s="21">
        <f t="shared" ref="I578" si="362">SUM(I574:I577)</f>
        <v>0</v>
      </c>
      <c r="J578" s="21">
        <f t="shared" ref="J578" si="363">SUM(J574:J577)</f>
        <v>0</v>
      </c>
      <c r="K578" s="27"/>
      <c r="L578" s="21">
        <f ca="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64">SUM(G579:G584)</f>
        <v>0</v>
      </c>
      <c r="H585" s="21">
        <f t="shared" ref="H585" si="365">SUM(H579:H584)</f>
        <v>0</v>
      </c>
      <c r="I585" s="21">
        <f t="shared" ref="I585" si="366">SUM(I579:I584)</f>
        <v>0</v>
      </c>
      <c r="J585" s="21">
        <f t="shared" ref="J585" si="367">SUM(J579:J584)</f>
        <v>0</v>
      </c>
      <c r="K585" s="27"/>
      <c r="L585" s="21">
        <f ca="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68">SUM(G586:G591)</f>
        <v>0</v>
      </c>
      <c r="H592" s="21">
        <f t="shared" ref="H592" si="369">SUM(H586:H591)</f>
        <v>0</v>
      </c>
      <c r="I592" s="21">
        <f t="shared" ref="I592" si="370">SUM(I586:I591)</f>
        <v>0</v>
      </c>
      <c r="J592" s="21">
        <f t="shared" ref="J592" si="371">SUM(J586:J591)</f>
        <v>0</v>
      </c>
      <c r="K592" s="27"/>
      <c r="L592" s="21">
        <f ca="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59" t="s">
        <v>4</v>
      </c>
      <c r="D593" s="60"/>
      <c r="E593" s="39"/>
      <c r="F593" s="40">
        <f>F559+F563+F573+F578+F585+F592</f>
        <v>0</v>
      </c>
      <c r="G593" s="40">
        <f t="shared" ref="G593" si="372">G559+G563+G573+G578+G585+G592</f>
        <v>0</v>
      </c>
      <c r="H593" s="40">
        <f t="shared" ref="H593" si="373">H559+H563+H573+H578+H585+H592</f>
        <v>0</v>
      </c>
      <c r="I593" s="40">
        <f t="shared" ref="I593" si="374">I559+I563+I573+I578+I585+I592</f>
        <v>0</v>
      </c>
      <c r="J593" s="40">
        <f t="shared" ref="J593" si="375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1" t="s">
        <v>5</v>
      </c>
      <c r="D594" s="61"/>
      <c r="E594" s="6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1521.5</v>
      </c>
      <c r="G594" s="42">
        <f t="shared" ref="G594:J594" si="37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69.543000000000006</v>
      </c>
      <c r="H594" s="42">
        <f t="shared" si="376"/>
        <v>77.67</v>
      </c>
      <c r="I594" s="42">
        <f t="shared" si="376"/>
        <v>301.47499999999991</v>
      </c>
      <c r="J594" s="42">
        <f t="shared" si="376"/>
        <v>2576.0700000000002</v>
      </c>
      <c r="K594" s="42"/>
      <c r="L594" s="42" t="e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2026-06-01T08:35:42Z</dcterms:modified>
</cp:coreProperties>
</file>