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Меню НЗ" sheetId="1" r:id="rId1"/>
    <sheet name="Меню-требование НЗ" sheetId="2" r:id="rId2"/>
    <sheet name="Накопительная НЗ" sheetId="3" r:id="rId3"/>
  </sheets>
  <calcPr calcId="144525"/>
</workbook>
</file>

<file path=xl/calcChain.xml><?xml version="1.0" encoding="utf-8"?>
<calcChain xmlns="http://schemas.openxmlformats.org/spreadsheetml/2006/main">
  <c r="N63" i="3" l="1"/>
  <c r="M63" i="3"/>
  <c r="L63" i="3"/>
  <c r="K63" i="3"/>
  <c r="J63" i="3"/>
  <c r="I63" i="3"/>
  <c r="H63" i="3"/>
  <c r="G63" i="3"/>
  <c r="F63" i="3"/>
  <c r="E63" i="3"/>
  <c r="D63" i="3"/>
  <c r="C63" i="3"/>
  <c r="O60" i="3"/>
  <c r="Q60" i="3" s="1"/>
  <c r="O59" i="3"/>
  <c r="Q59" i="3" s="1"/>
  <c r="O58" i="3"/>
  <c r="Q58" i="3" s="1"/>
  <c r="O57" i="3"/>
  <c r="Q57" i="3" s="1"/>
  <c r="O56" i="3"/>
  <c r="Q56" i="3" s="1"/>
  <c r="O55" i="3"/>
  <c r="Q55" i="3" s="1"/>
  <c r="O54" i="3"/>
  <c r="Q54" i="3" s="1"/>
  <c r="O53" i="3"/>
  <c r="Q53" i="3" s="1"/>
  <c r="O52" i="3"/>
  <c r="Q52" i="3" s="1"/>
  <c r="O51" i="3"/>
  <c r="Q51" i="3" s="1"/>
  <c r="O50" i="3"/>
  <c r="Q50" i="3" s="1"/>
  <c r="O49" i="3"/>
  <c r="Q49" i="3" s="1"/>
  <c r="O48" i="3"/>
  <c r="Q48" i="3" s="1"/>
  <c r="O47" i="3"/>
  <c r="Q47" i="3" s="1"/>
  <c r="O46" i="3"/>
  <c r="Q46" i="3" s="1"/>
  <c r="O45" i="3"/>
  <c r="Q45" i="3" s="1"/>
  <c r="O44" i="3"/>
  <c r="Q44" i="3" s="1"/>
  <c r="O43" i="3"/>
  <c r="Q43" i="3" s="1"/>
  <c r="O42" i="3"/>
  <c r="Q42" i="3" s="1"/>
  <c r="O41" i="3"/>
  <c r="Q41" i="3" s="1"/>
  <c r="O40" i="3"/>
  <c r="Q40" i="3" s="1"/>
  <c r="O39" i="3"/>
  <c r="Q39" i="3" s="1"/>
  <c r="O38" i="3"/>
  <c r="Q38" i="3" s="1"/>
  <c r="O37" i="3"/>
  <c r="Q37" i="3" s="1"/>
  <c r="O36" i="3"/>
  <c r="Q36" i="3" s="1"/>
  <c r="O35" i="3"/>
  <c r="Q35" i="3" s="1"/>
  <c r="O34" i="3"/>
  <c r="Q34" i="3" s="1"/>
  <c r="O33" i="3"/>
  <c r="Q33" i="3" s="1"/>
  <c r="O32" i="3"/>
  <c r="Q32" i="3" s="1"/>
  <c r="O31" i="3"/>
  <c r="Q31" i="3" s="1"/>
  <c r="O30" i="3"/>
  <c r="Q30" i="3" s="1"/>
  <c r="O29" i="3"/>
  <c r="Q29" i="3" s="1"/>
  <c r="O28" i="3"/>
  <c r="Q28" i="3" s="1"/>
  <c r="O27" i="3"/>
  <c r="Q27" i="3" s="1"/>
  <c r="O26" i="3"/>
  <c r="Q26" i="3" s="1"/>
  <c r="O25" i="3"/>
  <c r="Q25" i="3" s="1"/>
  <c r="O24" i="3"/>
  <c r="Q24" i="3" s="1"/>
  <c r="O23" i="3"/>
  <c r="Q23" i="3" s="1"/>
  <c r="O22" i="3"/>
  <c r="Q22" i="3" s="1"/>
  <c r="O21" i="3"/>
  <c r="Q21" i="3" s="1"/>
  <c r="O20" i="3"/>
  <c r="Q20" i="3" s="1"/>
  <c r="O19" i="3"/>
  <c r="Q19" i="3" s="1"/>
  <c r="O18" i="3"/>
  <c r="Q18" i="3" s="1"/>
  <c r="O17" i="3"/>
  <c r="Q17" i="3" s="1"/>
  <c r="O16" i="3"/>
  <c r="Q16" i="3" s="1"/>
  <c r="O15" i="3"/>
  <c r="Q15" i="3" s="1"/>
  <c r="O14" i="3"/>
  <c r="Q14" i="3" s="1"/>
  <c r="O13" i="3"/>
  <c r="Q13" i="3" s="1"/>
  <c r="O12" i="3"/>
  <c r="Q12" i="3" s="1"/>
  <c r="O11" i="3"/>
  <c r="Q11" i="3" s="1"/>
  <c r="O10" i="3"/>
  <c r="Q10" i="3" s="1"/>
  <c r="O9" i="3"/>
  <c r="Q9" i="3" s="1"/>
  <c r="O8" i="3"/>
  <c r="Q8" i="3" s="1"/>
  <c r="BA111" i="2"/>
  <c r="AR111" i="2"/>
  <c r="AI111" i="2"/>
  <c r="Z111" i="2"/>
  <c r="Q111" i="2"/>
  <c r="H111" i="2"/>
  <c r="BA110" i="2"/>
  <c r="AR110" i="2"/>
  <c r="AI110" i="2"/>
  <c r="Z110" i="2"/>
  <c r="Q110" i="2"/>
  <c r="H110" i="2"/>
  <c r="BA109" i="2"/>
  <c r="AR109" i="2"/>
  <c r="AI109" i="2"/>
  <c r="Z109" i="2"/>
  <c r="Q109" i="2"/>
  <c r="H109" i="2"/>
  <c r="BA108" i="2"/>
  <c r="AR108" i="2"/>
  <c r="AI108" i="2"/>
  <c r="Z108" i="2"/>
  <c r="Q108" i="2"/>
  <c r="H108" i="2"/>
  <c r="BA107" i="2"/>
  <c r="AR107" i="2"/>
  <c r="AI107" i="2"/>
  <c r="Z107" i="2"/>
  <c r="Q107" i="2"/>
  <c r="H107" i="2"/>
  <c r="BA106" i="2"/>
  <c r="AR106" i="2"/>
  <c r="AI106" i="2"/>
  <c r="Z106" i="2"/>
  <c r="Q106" i="2"/>
  <c r="H106" i="2"/>
  <c r="BA105" i="2"/>
  <c r="AR105" i="2"/>
  <c r="AI105" i="2"/>
  <c r="Z105" i="2"/>
  <c r="Q105" i="2"/>
  <c r="H105" i="2"/>
  <c r="BA104" i="2"/>
  <c r="AR104" i="2"/>
  <c r="AI104" i="2"/>
  <c r="Z104" i="2"/>
  <c r="Q104" i="2"/>
  <c r="H104" i="2"/>
  <c r="BA103" i="2"/>
  <c r="AR103" i="2"/>
  <c r="AI103" i="2"/>
  <c r="Z103" i="2"/>
  <c r="Q103" i="2"/>
  <c r="H103" i="2"/>
  <c r="BA102" i="2"/>
  <c r="AR102" i="2"/>
  <c r="AI102" i="2"/>
  <c r="Z102" i="2"/>
  <c r="Q102" i="2"/>
  <c r="H102" i="2"/>
  <c r="BA101" i="2"/>
  <c r="AR101" i="2"/>
  <c r="AI101" i="2"/>
  <c r="Z101" i="2"/>
  <c r="Q101" i="2"/>
  <c r="H101" i="2"/>
  <c r="BA100" i="2"/>
  <c r="AR100" i="2"/>
  <c r="AI100" i="2"/>
  <c r="Z100" i="2"/>
  <c r="Q100" i="2"/>
  <c r="H100" i="2"/>
  <c r="BA99" i="2"/>
  <c r="AR99" i="2"/>
  <c r="AI99" i="2"/>
  <c r="Z99" i="2"/>
  <c r="Q99" i="2"/>
  <c r="H99" i="2"/>
  <c r="BA98" i="2"/>
  <c r="AR98" i="2"/>
  <c r="AI98" i="2"/>
  <c r="Z98" i="2"/>
  <c r="Q98" i="2"/>
  <c r="H98" i="2"/>
  <c r="BA97" i="2"/>
  <c r="AR97" i="2"/>
  <c r="AI97" i="2"/>
  <c r="Z97" i="2"/>
  <c r="Q97" i="2"/>
  <c r="H97" i="2"/>
  <c r="BA96" i="2"/>
  <c r="AR96" i="2"/>
  <c r="AI96" i="2"/>
  <c r="Z96" i="2"/>
  <c r="Q96" i="2"/>
  <c r="H96" i="2"/>
  <c r="BA95" i="2"/>
  <c r="AR95" i="2"/>
  <c r="AI95" i="2"/>
  <c r="Z95" i="2"/>
  <c r="Q95" i="2"/>
  <c r="H95" i="2"/>
  <c r="BA94" i="2"/>
  <c r="AR94" i="2"/>
  <c r="AI94" i="2"/>
  <c r="Z94" i="2"/>
  <c r="Q94" i="2"/>
  <c r="H94" i="2"/>
  <c r="BA93" i="2"/>
  <c r="AR93" i="2"/>
  <c r="AI93" i="2"/>
  <c r="Z93" i="2"/>
  <c r="Q93" i="2"/>
  <c r="H93" i="2"/>
  <c r="BA92" i="2"/>
  <c r="AR92" i="2"/>
  <c r="AI92" i="2"/>
  <c r="Z92" i="2"/>
  <c r="Q92" i="2"/>
  <c r="H92" i="2"/>
  <c r="BA91" i="2"/>
  <c r="AR91" i="2"/>
  <c r="AI91" i="2"/>
  <c r="Z91" i="2"/>
  <c r="Q91" i="2"/>
  <c r="H91" i="2"/>
  <c r="BA90" i="2"/>
  <c r="AR90" i="2"/>
  <c r="AI90" i="2"/>
  <c r="Z90" i="2"/>
  <c r="Q90" i="2"/>
  <c r="H90" i="2"/>
  <c r="BA89" i="2"/>
  <c r="AR89" i="2"/>
  <c r="AI89" i="2"/>
  <c r="Z89" i="2"/>
  <c r="Q89" i="2"/>
  <c r="H89" i="2"/>
  <c r="BA88" i="2"/>
  <c r="AR88" i="2"/>
  <c r="AI88" i="2"/>
  <c r="Z88" i="2"/>
  <c r="Q88" i="2"/>
  <c r="H88" i="2"/>
  <c r="BA87" i="2"/>
  <c r="AR87" i="2"/>
  <c r="AI87" i="2"/>
  <c r="Z87" i="2"/>
  <c r="Q87" i="2"/>
  <c r="H87" i="2"/>
  <c r="BA86" i="2"/>
  <c r="AR86" i="2"/>
  <c r="AI86" i="2"/>
  <c r="Z86" i="2"/>
  <c r="Q86" i="2"/>
  <c r="H86" i="2"/>
  <c r="BA85" i="2"/>
  <c r="AR85" i="2"/>
  <c r="AI85" i="2"/>
  <c r="Z85" i="2"/>
  <c r="Q85" i="2"/>
  <c r="H85" i="2"/>
  <c r="BA84" i="2"/>
  <c r="AR84" i="2"/>
  <c r="AI84" i="2"/>
  <c r="Z84" i="2"/>
  <c r="Q84" i="2"/>
  <c r="H84" i="2"/>
  <c r="BA83" i="2"/>
  <c r="AR83" i="2"/>
  <c r="AI83" i="2"/>
  <c r="Z83" i="2"/>
  <c r="Q83" i="2"/>
  <c r="H83" i="2"/>
  <c r="BA82" i="2"/>
  <c r="AR82" i="2"/>
  <c r="AI82" i="2"/>
  <c r="Z82" i="2"/>
  <c r="Q82" i="2"/>
  <c r="H82" i="2"/>
  <c r="BA81" i="2"/>
  <c r="AR81" i="2"/>
  <c r="AI81" i="2"/>
  <c r="Z81" i="2"/>
  <c r="Q81" i="2"/>
  <c r="H81" i="2"/>
  <c r="BA80" i="2"/>
  <c r="AR80" i="2"/>
  <c r="AI80" i="2"/>
  <c r="Z80" i="2"/>
  <c r="Q80" i="2"/>
  <c r="H80" i="2"/>
  <c r="BA79" i="2"/>
  <c r="AR79" i="2"/>
  <c r="AI79" i="2"/>
  <c r="Z79" i="2"/>
  <c r="Q79" i="2"/>
  <c r="H79" i="2"/>
  <c r="BA78" i="2"/>
  <c r="AR78" i="2"/>
  <c r="AI78" i="2"/>
  <c r="Z78" i="2"/>
  <c r="Q78" i="2"/>
  <c r="H78" i="2"/>
  <c r="BA77" i="2"/>
  <c r="AR77" i="2"/>
  <c r="AI77" i="2"/>
  <c r="Z77" i="2"/>
  <c r="Q77" i="2"/>
  <c r="H77" i="2"/>
  <c r="BA76" i="2"/>
  <c r="AR76" i="2"/>
  <c r="AI76" i="2"/>
  <c r="Z76" i="2"/>
  <c r="Q76" i="2"/>
  <c r="H76" i="2"/>
  <c r="BA75" i="2"/>
  <c r="AR75" i="2"/>
  <c r="AI75" i="2"/>
  <c r="Z75" i="2"/>
  <c r="Q75" i="2"/>
  <c r="H75" i="2"/>
  <c r="BA74" i="2"/>
  <c r="AR74" i="2"/>
  <c r="AI74" i="2"/>
  <c r="Z74" i="2"/>
  <c r="Q74" i="2"/>
  <c r="H74" i="2"/>
  <c r="BA73" i="2"/>
  <c r="AR73" i="2"/>
  <c r="AI73" i="2"/>
  <c r="Z73" i="2"/>
  <c r="Q73" i="2"/>
  <c r="H73" i="2"/>
  <c r="BA72" i="2"/>
  <c r="AR72" i="2"/>
  <c r="AI72" i="2"/>
  <c r="Z72" i="2"/>
  <c r="Q72" i="2"/>
  <c r="H72" i="2"/>
  <c r="BA71" i="2"/>
  <c r="AR71" i="2"/>
  <c r="AI71" i="2"/>
  <c r="Z71" i="2"/>
  <c r="Q71" i="2"/>
  <c r="H71" i="2"/>
  <c r="BA70" i="2"/>
  <c r="AR70" i="2"/>
  <c r="AI70" i="2"/>
  <c r="Z70" i="2"/>
  <c r="Q70" i="2"/>
  <c r="H70" i="2"/>
  <c r="BA69" i="2"/>
  <c r="AR69" i="2"/>
  <c r="AI69" i="2"/>
  <c r="Z69" i="2"/>
  <c r="Q69" i="2"/>
  <c r="H69" i="2"/>
  <c r="BA68" i="2"/>
  <c r="AR68" i="2"/>
  <c r="AI68" i="2"/>
  <c r="Z68" i="2"/>
  <c r="Q68" i="2"/>
  <c r="H68" i="2"/>
  <c r="BA67" i="2"/>
  <c r="AR67" i="2"/>
  <c r="AI67" i="2"/>
  <c r="Z67" i="2"/>
  <c r="Q67" i="2"/>
  <c r="H67" i="2"/>
  <c r="BA66" i="2"/>
  <c r="AR66" i="2"/>
  <c r="AI66" i="2"/>
  <c r="Z66" i="2"/>
  <c r="Q66" i="2"/>
  <c r="H66" i="2"/>
  <c r="BA65" i="2"/>
  <c r="AR65" i="2"/>
  <c r="AI65" i="2"/>
  <c r="Z65" i="2"/>
  <c r="Q65" i="2"/>
  <c r="H65" i="2"/>
  <c r="BA64" i="2"/>
  <c r="AR64" i="2"/>
  <c r="AI64" i="2"/>
  <c r="Z64" i="2"/>
  <c r="Q64" i="2"/>
  <c r="H64" i="2"/>
  <c r="BA55" i="2"/>
  <c r="AR55" i="2"/>
  <c r="AI55" i="2"/>
  <c r="Z55" i="2"/>
  <c r="Q55" i="2"/>
  <c r="H55" i="2"/>
  <c r="BA54" i="2"/>
  <c r="AR54" i="2"/>
  <c r="AI54" i="2"/>
  <c r="Z54" i="2"/>
  <c r="Q54" i="2"/>
  <c r="H54" i="2"/>
  <c r="BA53" i="2"/>
  <c r="AR53" i="2"/>
  <c r="AI53" i="2"/>
  <c r="Z53" i="2"/>
  <c r="Q53" i="2"/>
  <c r="H53" i="2"/>
  <c r="BA52" i="2"/>
  <c r="AR52" i="2"/>
  <c r="AI52" i="2"/>
  <c r="Z52" i="2"/>
  <c r="Q52" i="2"/>
  <c r="H52" i="2"/>
  <c r="BA51" i="2"/>
  <c r="AR51" i="2"/>
  <c r="AI51" i="2"/>
  <c r="Z51" i="2"/>
  <c r="Q51" i="2"/>
  <c r="H51" i="2"/>
  <c r="BA50" i="2"/>
  <c r="AR50" i="2"/>
  <c r="AI50" i="2"/>
  <c r="Z50" i="2"/>
  <c r="Q50" i="2"/>
  <c r="H50" i="2"/>
  <c r="BA49" i="2"/>
  <c r="AR49" i="2"/>
  <c r="AI49" i="2"/>
  <c r="Z49" i="2"/>
  <c r="Q49" i="2"/>
  <c r="H49" i="2"/>
  <c r="BA48" i="2"/>
  <c r="AR48" i="2"/>
  <c r="AI48" i="2"/>
  <c r="Z48" i="2"/>
  <c r="Q48" i="2"/>
  <c r="H48" i="2"/>
  <c r="BA47" i="2"/>
  <c r="AR47" i="2"/>
  <c r="AI47" i="2"/>
  <c r="Z47" i="2"/>
  <c r="Q47" i="2"/>
  <c r="H47" i="2"/>
  <c r="BA46" i="2"/>
  <c r="AR46" i="2"/>
  <c r="AI46" i="2"/>
  <c r="Z46" i="2"/>
  <c r="Q46" i="2"/>
  <c r="H46" i="2"/>
  <c r="BA45" i="2"/>
  <c r="AR45" i="2"/>
  <c r="AI45" i="2"/>
  <c r="Z45" i="2"/>
  <c r="Q45" i="2"/>
  <c r="H45" i="2"/>
  <c r="BA44" i="2"/>
  <c r="AR44" i="2"/>
  <c r="AI44" i="2"/>
  <c r="Z44" i="2"/>
  <c r="Q44" i="2"/>
  <c r="H44" i="2"/>
  <c r="BA43" i="2"/>
  <c r="AR43" i="2"/>
  <c r="AI43" i="2"/>
  <c r="Z43" i="2"/>
  <c r="Q43" i="2"/>
  <c r="H43" i="2"/>
  <c r="BA42" i="2"/>
  <c r="AR42" i="2"/>
  <c r="AI42" i="2"/>
  <c r="Z42" i="2"/>
  <c r="Q42" i="2"/>
  <c r="H42" i="2"/>
  <c r="BA41" i="2"/>
  <c r="AR41" i="2"/>
  <c r="AI41" i="2"/>
  <c r="Z41" i="2"/>
  <c r="Q41" i="2"/>
  <c r="H41" i="2"/>
  <c r="BA40" i="2"/>
  <c r="AR40" i="2"/>
  <c r="AI40" i="2"/>
  <c r="Z40" i="2"/>
  <c r="Q40" i="2"/>
  <c r="H40" i="2"/>
  <c r="BA39" i="2"/>
  <c r="AR39" i="2"/>
  <c r="AI39" i="2"/>
  <c r="Z39" i="2"/>
  <c r="Q39" i="2"/>
  <c r="H39" i="2"/>
  <c r="BA38" i="2"/>
  <c r="AR38" i="2"/>
  <c r="AI38" i="2"/>
  <c r="Z38" i="2"/>
  <c r="Q38" i="2"/>
  <c r="H38" i="2"/>
  <c r="BA37" i="2"/>
  <c r="AR37" i="2"/>
  <c r="AI37" i="2"/>
  <c r="Z37" i="2"/>
  <c r="Q37" i="2"/>
  <c r="H37" i="2"/>
  <c r="BA36" i="2"/>
  <c r="AR36" i="2"/>
  <c r="AI36" i="2"/>
  <c r="Z36" i="2"/>
  <c r="Q36" i="2"/>
  <c r="H36" i="2"/>
  <c r="BA35" i="2"/>
  <c r="AR35" i="2"/>
  <c r="AI35" i="2"/>
  <c r="Z35" i="2"/>
  <c r="Q35" i="2"/>
  <c r="H35" i="2"/>
  <c r="BA34" i="2"/>
  <c r="AR34" i="2"/>
  <c r="AI34" i="2"/>
  <c r="Z34" i="2"/>
  <c r="Q34" i="2"/>
  <c r="H34" i="2"/>
  <c r="BA33" i="2"/>
  <c r="AR33" i="2"/>
  <c r="AI33" i="2"/>
  <c r="Z33" i="2"/>
  <c r="Q33" i="2"/>
  <c r="H33" i="2"/>
  <c r="BA32" i="2"/>
  <c r="AR32" i="2"/>
  <c r="AI32" i="2"/>
  <c r="Z32" i="2"/>
  <c r="Q32" i="2"/>
  <c r="H32" i="2"/>
  <c r="BA31" i="2"/>
  <c r="AR31" i="2"/>
  <c r="AI31" i="2"/>
  <c r="Z31" i="2"/>
  <c r="Q31" i="2"/>
  <c r="H31" i="2"/>
  <c r="BA30" i="2"/>
  <c r="AR30" i="2"/>
  <c r="AI30" i="2"/>
  <c r="Z30" i="2"/>
  <c r="Q30" i="2"/>
  <c r="H30" i="2"/>
  <c r="BA29" i="2"/>
  <c r="AR29" i="2"/>
  <c r="AI29" i="2"/>
  <c r="Z29" i="2"/>
  <c r="Q29" i="2"/>
  <c r="H29" i="2"/>
  <c r="BA28" i="2"/>
  <c r="AR28" i="2"/>
  <c r="AI28" i="2"/>
  <c r="Z28" i="2"/>
  <c r="Q28" i="2"/>
  <c r="H28" i="2"/>
  <c r="BA27" i="2"/>
  <c r="AR27" i="2"/>
  <c r="AI27" i="2"/>
  <c r="Z27" i="2"/>
  <c r="Q27" i="2"/>
  <c r="H27" i="2"/>
  <c r="BA26" i="2"/>
  <c r="AR26" i="2"/>
  <c r="AI26" i="2"/>
  <c r="Z26" i="2"/>
  <c r="Q26" i="2"/>
  <c r="H26" i="2"/>
  <c r="BA25" i="2"/>
  <c r="AR25" i="2"/>
  <c r="AI25" i="2"/>
  <c r="Z25" i="2"/>
  <c r="Q25" i="2"/>
  <c r="H25" i="2"/>
  <c r="BA24" i="2"/>
  <c r="AR24" i="2"/>
  <c r="AI24" i="2"/>
  <c r="Z24" i="2"/>
  <c r="Q24" i="2"/>
  <c r="H24" i="2"/>
  <c r="BA23" i="2"/>
  <c r="AR23" i="2"/>
  <c r="AI23" i="2"/>
  <c r="Z23" i="2"/>
  <c r="Q23" i="2"/>
  <c r="H23" i="2"/>
  <c r="BA22" i="2"/>
  <c r="AR22" i="2"/>
  <c r="AI22" i="2"/>
  <c r="Z22" i="2"/>
  <c r="Q22" i="2"/>
  <c r="H22" i="2"/>
  <c r="BA21" i="2"/>
  <c r="AR21" i="2"/>
  <c r="AI21" i="2"/>
  <c r="Z21" i="2"/>
  <c r="Q21" i="2"/>
  <c r="H21" i="2"/>
  <c r="BA20" i="2"/>
  <c r="AR20" i="2"/>
  <c r="AI20" i="2"/>
  <c r="Z20" i="2"/>
  <c r="Q20" i="2"/>
  <c r="H20" i="2"/>
  <c r="BA19" i="2"/>
  <c r="AR19" i="2"/>
  <c r="AI19" i="2"/>
  <c r="Z19" i="2"/>
  <c r="Q19" i="2"/>
  <c r="H19" i="2"/>
  <c r="BA18" i="2"/>
  <c r="AR18" i="2"/>
  <c r="AI18" i="2"/>
  <c r="Z18" i="2"/>
  <c r="Q18" i="2"/>
  <c r="H18" i="2"/>
  <c r="BA17" i="2"/>
  <c r="AR17" i="2"/>
  <c r="AI17" i="2"/>
  <c r="Z17" i="2"/>
  <c r="Q17" i="2"/>
  <c r="H17" i="2"/>
  <c r="BA16" i="2"/>
  <c r="AR16" i="2"/>
  <c r="AI16" i="2"/>
  <c r="Z16" i="2"/>
  <c r="Q16" i="2"/>
  <c r="H16" i="2"/>
  <c r="BA15" i="2"/>
  <c r="AR15" i="2"/>
  <c r="AI15" i="2"/>
  <c r="Z15" i="2"/>
  <c r="Q15" i="2"/>
  <c r="H15" i="2"/>
  <c r="BA14" i="2"/>
  <c r="AR14" i="2"/>
  <c r="AI14" i="2"/>
  <c r="Z14" i="2"/>
  <c r="Q14" i="2"/>
  <c r="H14" i="2"/>
  <c r="BA13" i="2"/>
  <c r="AR13" i="2"/>
  <c r="AI13" i="2"/>
  <c r="Z13" i="2"/>
  <c r="Q13" i="2"/>
  <c r="H13" i="2"/>
  <c r="BA12" i="2"/>
  <c r="AR12" i="2"/>
  <c r="AI12" i="2"/>
  <c r="Z12" i="2"/>
  <c r="Q12" i="2"/>
  <c r="H12" i="2"/>
  <c r="BA11" i="2"/>
  <c r="AR11" i="2"/>
  <c r="AI11" i="2"/>
  <c r="Z11" i="2"/>
  <c r="Q11" i="2"/>
  <c r="H11" i="2"/>
  <c r="BA10" i="2"/>
  <c r="AR10" i="2"/>
  <c r="AI10" i="2"/>
  <c r="Z10" i="2"/>
  <c r="Q10" i="2"/>
  <c r="H10" i="2"/>
  <c r="BA9" i="2"/>
  <c r="AR9" i="2"/>
  <c r="AI9" i="2"/>
  <c r="Z9" i="2"/>
  <c r="Q9" i="2"/>
  <c r="H9" i="2"/>
  <c r="BA8" i="2"/>
  <c r="AR8" i="2"/>
  <c r="AI8" i="2"/>
  <c r="Z8" i="2"/>
  <c r="Q8" i="2"/>
  <c r="H8" i="2"/>
  <c r="O122" i="1"/>
  <c r="N122" i="1"/>
  <c r="M122" i="1"/>
  <c r="L122" i="1"/>
  <c r="K122" i="1"/>
  <c r="J122" i="1"/>
  <c r="I122" i="1"/>
  <c r="H122" i="1"/>
  <c r="G122" i="1"/>
  <c r="F122" i="1"/>
  <c r="E122" i="1"/>
  <c r="D122" i="1"/>
  <c r="C122" i="1"/>
  <c r="O113" i="1"/>
  <c r="N113" i="1"/>
  <c r="M113" i="1"/>
  <c r="L113" i="1"/>
  <c r="K113" i="1"/>
  <c r="J113" i="1"/>
  <c r="I113" i="1"/>
  <c r="H113" i="1"/>
  <c r="G113" i="1"/>
  <c r="F113" i="1"/>
  <c r="E113" i="1"/>
  <c r="D113" i="1"/>
  <c r="C113" i="1"/>
  <c r="O104" i="1"/>
  <c r="N104" i="1"/>
  <c r="M104" i="1"/>
  <c r="L104" i="1"/>
  <c r="K104" i="1"/>
  <c r="J104" i="1"/>
  <c r="I104" i="1"/>
  <c r="H104" i="1"/>
  <c r="G104" i="1"/>
  <c r="F104" i="1"/>
  <c r="E104" i="1"/>
  <c r="D104" i="1"/>
  <c r="C104" i="1"/>
  <c r="O95" i="1"/>
  <c r="N95" i="1"/>
  <c r="M95" i="1"/>
  <c r="L95" i="1"/>
  <c r="K95" i="1"/>
  <c r="J95" i="1"/>
  <c r="I95" i="1"/>
  <c r="H95" i="1"/>
  <c r="G95" i="1"/>
  <c r="F95" i="1"/>
  <c r="E95" i="1"/>
  <c r="D95" i="1"/>
  <c r="C95" i="1"/>
  <c r="O86" i="1"/>
  <c r="N86" i="1"/>
  <c r="M86" i="1"/>
  <c r="L86" i="1"/>
  <c r="K86" i="1"/>
  <c r="J86" i="1"/>
  <c r="I86" i="1"/>
  <c r="H86" i="1"/>
  <c r="G86" i="1"/>
  <c r="F86" i="1"/>
  <c r="E86" i="1"/>
  <c r="D86" i="1"/>
  <c r="C86" i="1"/>
  <c r="O78" i="1"/>
  <c r="N78" i="1"/>
  <c r="M78" i="1"/>
  <c r="L78" i="1"/>
  <c r="K78" i="1"/>
  <c r="J78" i="1"/>
  <c r="I78" i="1"/>
  <c r="H78" i="1"/>
  <c r="G78" i="1"/>
  <c r="F78" i="1"/>
  <c r="E78" i="1"/>
  <c r="D78" i="1"/>
  <c r="C78" i="1"/>
  <c r="O64" i="1"/>
  <c r="N64" i="1"/>
  <c r="M64" i="1"/>
  <c r="L64" i="1"/>
  <c r="K64" i="1"/>
  <c r="J64" i="1"/>
  <c r="I64" i="1"/>
  <c r="H64" i="1"/>
  <c r="G64" i="1"/>
  <c r="F64" i="1"/>
  <c r="E64" i="1"/>
  <c r="D64" i="1"/>
  <c r="C64" i="1"/>
  <c r="O55" i="1"/>
  <c r="N55" i="1"/>
  <c r="M55" i="1"/>
  <c r="L55" i="1"/>
  <c r="K55" i="1"/>
  <c r="J55" i="1"/>
  <c r="I55" i="1"/>
  <c r="H55" i="1"/>
  <c r="G55" i="1"/>
  <c r="F55" i="1"/>
  <c r="E55" i="1"/>
  <c r="D55" i="1"/>
  <c r="C55" i="1"/>
  <c r="O46" i="1"/>
  <c r="N46" i="1"/>
  <c r="M46" i="1"/>
  <c r="L46" i="1"/>
  <c r="K46" i="1"/>
  <c r="J46" i="1"/>
  <c r="I46" i="1"/>
  <c r="H46" i="1"/>
  <c r="G46" i="1"/>
  <c r="F46" i="1"/>
  <c r="E46" i="1"/>
  <c r="D46" i="1"/>
  <c r="C46" i="1"/>
  <c r="O37" i="1"/>
  <c r="N37" i="1"/>
  <c r="M37" i="1"/>
  <c r="L37" i="1"/>
  <c r="K37" i="1"/>
  <c r="J37" i="1"/>
  <c r="I37" i="1"/>
  <c r="H37" i="1"/>
  <c r="G37" i="1"/>
  <c r="F37" i="1"/>
  <c r="E37" i="1"/>
  <c r="D37" i="1"/>
  <c r="C37" i="1"/>
  <c r="O28" i="1"/>
  <c r="N28" i="1"/>
  <c r="M28" i="1"/>
  <c r="L28" i="1"/>
  <c r="K28" i="1"/>
  <c r="J28" i="1"/>
  <c r="I28" i="1"/>
  <c r="H28" i="1"/>
  <c r="G28" i="1"/>
  <c r="F28" i="1"/>
  <c r="E28" i="1"/>
  <c r="D28" i="1"/>
  <c r="C28" i="1"/>
  <c r="O20" i="1"/>
  <c r="N20" i="1"/>
  <c r="M20" i="1"/>
  <c r="L20" i="1"/>
  <c r="K20" i="1"/>
  <c r="J20" i="1"/>
  <c r="I20" i="1"/>
  <c r="H20" i="1"/>
  <c r="G20" i="1"/>
  <c r="F20" i="1"/>
  <c r="E20" i="1"/>
  <c r="D20" i="1"/>
  <c r="C20" i="1"/>
  <c r="G69" i="3" l="1"/>
  <c r="BD9" i="2"/>
  <c r="BD11" i="2"/>
  <c r="BD13" i="2"/>
  <c r="BD15" i="2"/>
  <c r="BD17" i="2"/>
  <c r="BD19" i="2"/>
  <c r="BD21" i="2"/>
  <c r="BD23" i="2"/>
  <c r="BD25" i="2"/>
  <c r="BD27" i="2"/>
  <c r="BD29" i="2"/>
  <c r="BD31" i="2"/>
  <c r="BD33" i="2"/>
  <c r="BD35" i="2"/>
  <c r="BD37" i="2"/>
  <c r="BD39" i="2"/>
  <c r="BD41" i="2"/>
  <c r="BD43" i="2"/>
  <c r="BD45" i="2"/>
  <c r="BD47" i="2"/>
  <c r="BD49" i="2"/>
  <c r="BD51" i="2"/>
  <c r="BD53" i="2"/>
  <c r="BD55" i="2"/>
  <c r="BD65" i="2"/>
  <c r="BD67" i="2"/>
  <c r="BD69" i="2"/>
  <c r="BD71" i="2"/>
  <c r="BD73" i="2"/>
  <c r="BD75" i="2"/>
  <c r="BD77" i="2"/>
  <c r="BD79" i="2"/>
  <c r="BD81" i="2"/>
  <c r="BD83" i="2"/>
  <c r="BD85" i="2"/>
  <c r="BD87" i="2"/>
  <c r="BD89" i="2"/>
  <c r="BD91" i="2"/>
  <c r="BD93" i="2"/>
  <c r="BD95" i="2"/>
  <c r="BD97" i="2"/>
  <c r="BD99" i="2"/>
  <c r="BD101" i="2"/>
  <c r="BD103" i="2"/>
  <c r="BD105" i="2"/>
  <c r="BD107" i="2"/>
  <c r="BD109" i="2"/>
  <c r="BD111" i="2"/>
  <c r="M69" i="3"/>
  <c r="BD8" i="2"/>
  <c r="BD10" i="2"/>
  <c r="BD12" i="2"/>
  <c r="BD14" i="2"/>
  <c r="BD16" i="2"/>
  <c r="BD18" i="2"/>
  <c r="BD20" i="2"/>
  <c r="BD22" i="2"/>
  <c r="BD24" i="2"/>
  <c r="BD26" i="2"/>
  <c r="BD28" i="2"/>
  <c r="BD30" i="2"/>
  <c r="BD32" i="2"/>
  <c r="BD34" i="2"/>
  <c r="BD36" i="2"/>
  <c r="BD38" i="2"/>
  <c r="BD40" i="2"/>
  <c r="BD42" i="2"/>
  <c r="BD44" i="2"/>
  <c r="BD46" i="2"/>
  <c r="BD48" i="2"/>
  <c r="BD50" i="2"/>
  <c r="BD52" i="2"/>
  <c r="BD54" i="2"/>
  <c r="BD64" i="2"/>
  <c r="BD66" i="2"/>
  <c r="BD68" i="2"/>
  <c r="BD70" i="2"/>
  <c r="BD72" i="2"/>
  <c r="BD74" i="2"/>
  <c r="BD76" i="2"/>
  <c r="BD78" i="2"/>
  <c r="BD80" i="2"/>
  <c r="BD82" i="2"/>
  <c r="BD84" i="2"/>
  <c r="BD86" i="2"/>
  <c r="BD88" i="2"/>
  <c r="BD90" i="2"/>
  <c r="BD92" i="2"/>
  <c r="BD94" i="2"/>
  <c r="BD96" i="2"/>
  <c r="BD98" i="2"/>
  <c r="BD100" i="2"/>
  <c r="BD102" i="2"/>
  <c r="BD104" i="2"/>
  <c r="BD106" i="2"/>
  <c r="BD108" i="2"/>
  <c r="BD110" i="2"/>
  <c r="P8" i="3"/>
  <c r="P9" i="3"/>
  <c r="P10" i="3"/>
  <c r="P11" i="3"/>
  <c r="P12" i="3"/>
  <c r="P13" i="3"/>
  <c r="P14" i="3"/>
  <c r="P15" i="3"/>
  <c r="P16" i="3"/>
  <c r="P17" i="3"/>
  <c r="P18" i="3"/>
  <c r="P19" i="3"/>
  <c r="P20" i="3"/>
  <c r="P21" i="3"/>
  <c r="P22" i="3"/>
  <c r="P23" i="3"/>
  <c r="P24" i="3"/>
  <c r="P25" i="3"/>
  <c r="P26" i="3"/>
  <c r="P27" i="3"/>
  <c r="P28" i="3"/>
  <c r="P29" i="3"/>
  <c r="P30" i="3"/>
  <c r="P31" i="3"/>
  <c r="P32" i="3"/>
  <c r="P33" i="3"/>
  <c r="P34" i="3"/>
  <c r="P35" i="3"/>
  <c r="P36" i="3"/>
  <c r="P37" i="3"/>
  <c r="P38" i="3"/>
  <c r="P39" i="3"/>
  <c r="P40" i="3"/>
  <c r="P41" i="3"/>
  <c r="P42" i="3"/>
  <c r="P43" i="3"/>
  <c r="P44" i="3"/>
  <c r="P45" i="3"/>
  <c r="P46" i="3"/>
  <c r="P47" i="3"/>
  <c r="P48" i="3"/>
  <c r="P49" i="3"/>
  <c r="P50" i="3"/>
  <c r="P51" i="3"/>
  <c r="P52" i="3"/>
  <c r="P53" i="3"/>
  <c r="P54" i="3"/>
  <c r="P55" i="3"/>
  <c r="P56" i="3"/>
  <c r="P57" i="3"/>
  <c r="P58" i="3"/>
  <c r="P59" i="3"/>
  <c r="P60" i="3"/>
  <c r="P63" i="3"/>
  <c r="H67" i="3"/>
  <c r="N67" i="3"/>
  <c r="P69" i="3" l="1"/>
  <c r="P67" i="3"/>
  <c r="P61" i="3"/>
</calcChain>
</file>

<file path=xl/sharedStrings.xml><?xml version="1.0" encoding="utf-8"?>
<sst xmlns="http://schemas.openxmlformats.org/spreadsheetml/2006/main" count="1171" uniqueCount="243">
  <si>
    <t>Согласовано:</t>
  </si>
  <si>
    <t>Утверждаю:</t>
  </si>
  <si>
    <t>Директор ___________________</t>
  </si>
  <si>
    <t>Директор ООО"Профессионал"</t>
  </si>
  <si>
    <t>___________________________</t>
  </si>
  <si>
    <t>______________________</t>
  </si>
  <si>
    <t>И.А.Бессольцын</t>
  </si>
  <si>
    <t>Примерное  двухнедельное меню для учащихся с 7 до 11 лет в общеобразовательных организациях                                                                               Агрызского района в 2021 - 2022 уч.году  (весенний сезон)</t>
  </si>
  <si>
    <t>№ рецептуры</t>
  </si>
  <si>
    <r>
      <rPr>
        <b/>
        <sz val="11"/>
        <rFont val="Times New Roman"/>
        <family val="1"/>
        <charset val="204"/>
      </rPr>
      <t>Наименование блюд</t>
    </r>
  </si>
  <si>
    <r>
      <rPr>
        <b/>
        <sz val="11"/>
        <rFont val="Times New Roman"/>
        <family val="1"/>
        <charset val="204"/>
      </rPr>
      <t>Выход</t>
    </r>
  </si>
  <si>
    <r>
      <rPr>
        <b/>
        <sz val="11"/>
        <rFont val="Times New Roman"/>
        <family val="1"/>
        <charset val="204"/>
      </rPr>
      <t>Белки, г</t>
    </r>
  </si>
  <si>
    <r>
      <rPr>
        <b/>
        <sz val="11"/>
        <rFont val="Times New Roman"/>
        <family val="1"/>
        <charset val="204"/>
      </rPr>
      <t>Жиры, г</t>
    </r>
  </si>
  <si>
    <r>
      <rPr>
        <b/>
        <sz val="11"/>
        <rFont val="Times New Roman"/>
        <family val="1"/>
        <charset val="204"/>
      </rPr>
      <t>Углеводы, г</t>
    </r>
  </si>
  <si>
    <r>
      <rPr>
        <b/>
        <sz val="11"/>
        <rFont val="Times New Roman"/>
        <family val="1"/>
        <charset val="204"/>
      </rPr>
      <t>Калорий ность,</t>
    </r>
  </si>
  <si>
    <r>
      <rPr>
        <b/>
        <sz val="11"/>
        <rFont val="Times New Roman"/>
        <family val="1"/>
        <charset val="204"/>
      </rPr>
      <t>Витами н В1, мг</t>
    </r>
  </si>
  <si>
    <r>
      <rPr>
        <b/>
        <sz val="11"/>
        <rFont val="Times New Roman"/>
        <family val="1"/>
        <charset val="204"/>
      </rPr>
      <t>Витами н С, мг</t>
    </r>
  </si>
  <si>
    <r>
      <rPr>
        <b/>
        <sz val="11"/>
        <rFont val="Times New Roman"/>
        <family val="1"/>
        <charset val="204"/>
      </rPr>
      <t>Витами н А, мг</t>
    </r>
  </si>
  <si>
    <r>
      <rPr>
        <b/>
        <sz val="11"/>
        <rFont val="Times New Roman"/>
        <family val="1"/>
        <charset val="204"/>
      </rPr>
      <t>Витамин Е, мг</t>
    </r>
  </si>
  <si>
    <r>
      <rPr>
        <b/>
        <sz val="11"/>
        <rFont val="Times New Roman"/>
        <family val="1"/>
        <charset val="204"/>
      </rPr>
      <t>Са, мг</t>
    </r>
  </si>
  <si>
    <r>
      <rPr>
        <b/>
        <sz val="11"/>
        <rFont val="Times New Roman"/>
        <family val="1"/>
        <charset val="204"/>
      </rPr>
      <t>Р, мг</t>
    </r>
  </si>
  <si>
    <r>
      <rPr>
        <b/>
        <sz val="11"/>
        <rFont val="Times New Roman"/>
        <family val="1"/>
        <charset val="204"/>
      </rPr>
      <t>Мд, мг</t>
    </r>
  </si>
  <si>
    <r>
      <rPr>
        <b/>
        <sz val="11"/>
        <rFont val="Times New Roman"/>
        <family val="1"/>
        <charset val="204"/>
      </rPr>
      <t>Fe, мг</t>
    </r>
  </si>
  <si>
    <r>
      <rPr>
        <b/>
        <sz val="11"/>
        <rFont val="Times New Roman"/>
        <family val="1"/>
        <charset val="204"/>
      </rPr>
      <t>1-ая неделя</t>
    </r>
  </si>
  <si>
    <r>
      <rPr>
        <b/>
        <sz val="11"/>
        <rFont val="Times New Roman"/>
        <family val="1"/>
        <charset val="204"/>
      </rPr>
      <t>1 день</t>
    </r>
  </si>
  <si>
    <t>№ 268 Сбор.рец. на прод-ию для обуч. во всех образ.учреж Дели 2015</t>
  </si>
  <si>
    <t>КОТЛЕТЫ (из говядины)</t>
  </si>
  <si>
    <t>№ 303 Сбор.рец. на прод-ию для обуч. во всех образ.учреж Дели 2015</t>
  </si>
  <si>
    <r>
      <rPr>
        <sz val="11"/>
        <rFont val="Times New Roman"/>
        <family val="1"/>
        <charset val="204"/>
      </rPr>
      <t>КАША ВЯЗКАЯ (ГРЕЧНЕВАЯ)</t>
    </r>
  </si>
  <si>
    <r>
      <rPr>
        <sz val="11"/>
        <rFont val="Times New Roman"/>
        <family val="1"/>
        <charset val="204"/>
      </rPr>
      <t>-</t>
    </r>
  </si>
  <si>
    <t>№ 378 Сбор.рец. на прод-ию для обуч. во всех образ.учреж Дели 2015</t>
  </si>
  <si>
    <r>
      <rPr>
        <sz val="11"/>
        <rFont val="Times New Roman"/>
        <family val="1"/>
        <charset val="204"/>
      </rPr>
      <t>ЧАЙ С МОЛОКОМ</t>
    </r>
  </si>
  <si>
    <r>
      <rPr>
        <sz val="11"/>
        <rFont val="Times New Roman"/>
        <family val="1"/>
        <charset val="204"/>
      </rPr>
      <t>150/50/15</t>
    </r>
  </si>
  <si>
    <r>
      <rPr>
        <sz val="11"/>
        <rFont val="Times New Roman"/>
        <family val="1"/>
        <charset val="204"/>
      </rPr>
      <t>ХЛЕБ ПШЕНИНИЧНЫЙ</t>
    </r>
  </si>
  <si>
    <r>
      <rPr>
        <sz val="11"/>
        <rFont val="Times New Roman"/>
        <family val="1"/>
        <charset val="204"/>
      </rPr>
      <t>ХЛЕБ РЖАНОЙ (РЖАНО-ПШЕНИЧНЫЙ)</t>
    </r>
  </si>
  <si>
    <r>
      <rPr>
        <b/>
        <sz val="11"/>
        <rFont val="Times New Roman"/>
        <family val="1"/>
        <charset val="204"/>
      </rPr>
      <t>Итого:</t>
    </r>
  </si>
  <si>
    <r>
      <rPr>
        <b/>
        <sz val="11"/>
        <rFont val="Times New Roman"/>
        <family val="1"/>
        <charset val="204"/>
      </rPr>
      <t>2 день</t>
    </r>
  </si>
  <si>
    <t>№ 338 Сбор.рец. на прод-ию для обуч. во всех образ.учреж Дели 2015</t>
  </si>
  <si>
    <r>
      <rPr>
        <sz val="11"/>
        <rFont val="Times New Roman"/>
        <family val="1"/>
        <charset val="204"/>
      </rPr>
      <t>ПЛОДЫ И ЯГОДЫ СВЕЖИЕ (ЯБЛОКИ)</t>
    </r>
  </si>
  <si>
    <t>№ 289 Сбор.рец. на прод-ию для обуч. во всех образ.учреж Дели 2015</t>
  </si>
  <si>
    <r>
      <rPr>
        <sz val="11"/>
        <rFont val="Times New Roman"/>
        <family val="1"/>
        <charset val="204"/>
      </rPr>
      <t>РАГУ ИЗ ПТИЦЫ</t>
    </r>
  </si>
  <si>
    <r>
      <rPr>
        <sz val="11"/>
        <rFont val="Times New Roman"/>
        <family val="1"/>
        <charset val="204"/>
      </rPr>
      <t>50/150</t>
    </r>
  </si>
  <si>
    <r>
      <rPr>
        <sz val="11"/>
        <rFont val="Times New Roman"/>
        <family val="1"/>
        <charset val="204"/>
      </rPr>
      <t>201.911</t>
    </r>
  </si>
  <si>
    <r>
      <rPr>
        <sz val="11"/>
        <rFont val="Times New Roman"/>
        <family val="1"/>
        <charset val="204"/>
      </rPr>
      <t>26.394</t>
    </r>
  </si>
  <si>
    <t>№ 382 Сбор.рец. на прод-ию для обуч. во всех образ.учреж Дели 2015</t>
  </si>
  <si>
    <r>
      <rPr>
        <sz val="11"/>
        <rFont val="Times New Roman"/>
        <family val="1"/>
        <charset val="204"/>
      </rPr>
      <t>КАКАО С МОЛОКОМ</t>
    </r>
  </si>
  <si>
    <r>
      <rPr>
        <b/>
        <sz val="11"/>
        <rFont val="Times New Roman"/>
        <family val="1"/>
        <charset val="204"/>
      </rPr>
      <t>3 день</t>
    </r>
  </si>
  <si>
    <t>№ 256 Сбор.рец. на прод-ию для обуч. во всех образ.учреж Дели 2015</t>
  </si>
  <si>
    <r>
      <rPr>
        <sz val="11"/>
        <rFont val="Times New Roman"/>
        <family val="1"/>
        <charset val="204"/>
      </rPr>
      <t>МЯСО ТУШЕНОЕ</t>
    </r>
  </si>
  <si>
    <r>
      <rPr>
        <sz val="11"/>
        <rFont val="Times New Roman"/>
        <family val="1"/>
        <charset val="204"/>
      </rPr>
      <t>50/50</t>
    </r>
  </si>
  <si>
    <t>№ 203 Сбор.рец. на прод-ию для обуч. во всех образ.учреж Дели 2015</t>
  </si>
  <si>
    <r>
      <rPr>
        <sz val="11"/>
        <rFont val="Times New Roman"/>
        <family val="1"/>
        <charset val="204"/>
      </rPr>
      <t>МАКАРОННЫЕ ИЗДЕЛИЯ ОТВАРНЫЕ С МАСЛОМ</t>
    </r>
  </si>
  <si>
    <r>
      <rPr>
        <sz val="11"/>
        <rFont val="Times New Roman"/>
        <family val="1"/>
        <charset val="204"/>
      </rPr>
      <t>150/5</t>
    </r>
  </si>
  <si>
    <t>№ 377 Сбор.рец. на прод-ию для обуч. во всех образ.учреж Дели 2015</t>
  </si>
  <si>
    <r>
      <rPr>
        <sz val="11"/>
        <rFont val="Times New Roman"/>
        <family val="1"/>
        <charset val="204"/>
      </rPr>
      <t>ЧАЙ С ЛИМОНОМ</t>
    </r>
  </si>
  <si>
    <r>
      <rPr>
        <sz val="11"/>
        <rFont val="Times New Roman"/>
        <family val="1"/>
        <charset val="204"/>
      </rPr>
      <t>200/15/7</t>
    </r>
  </si>
  <si>
    <r>
      <rPr>
        <b/>
        <sz val="11"/>
        <rFont val="Times New Roman"/>
        <family val="1"/>
        <charset val="204"/>
      </rPr>
      <t>4 день</t>
    </r>
  </si>
  <si>
    <t>№ 52 Сбор.рец. на прод-ию для обуч. во всех образ.учреж Дели 2015</t>
  </si>
  <si>
    <t>САЛАТ ИЗ СВЕКЛЫ ОТВАРНОЙ</t>
  </si>
  <si>
    <r>
      <rPr>
        <sz val="11"/>
        <rFont val="Times New Roman"/>
        <family val="1"/>
        <charset val="204"/>
      </rPr>
      <t>0.855</t>
    </r>
  </si>
  <si>
    <t>№ 295 Сбор.рец. на прод-ию для обуч. во всех образ.учреж Дели 2015</t>
  </si>
  <si>
    <r>
      <rPr>
        <sz val="11"/>
        <rFont val="Times New Roman"/>
        <family val="1"/>
        <charset val="204"/>
      </rPr>
      <t>КОТЛЕТЫ РУБЛЕННЫЕ ИЗ БРОЙЛЕР-ЦЫПЛЯТ</t>
    </r>
  </si>
  <si>
    <t>№ 312 Сбор.рец. на прод-ию для обуч. во всех образ.учреж Дели 2015</t>
  </si>
  <si>
    <r>
      <rPr>
        <sz val="11"/>
        <rFont val="Times New Roman"/>
        <family val="1"/>
        <charset val="204"/>
      </rPr>
      <t>ПЮРЕ КАРТОФЕЛЬНОЕ</t>
    </r>
  </si>
  <si>
    <t>№ 376 Сбор.рец. на прод-ию для обуч. во всех образ.учреж Дели 2016</t>
  </si>
  <si>
    <r>
      <rPr>
        <sz val="11"/>
        <rFont val="Times New Roman"/>
        <family val="1"/>
        <charset val="204"/>
      </rPr>
      <t>ЧАЙ С САХАРОМ</t>
    </r>
  </si>
  <si>
    <r>
      <rPr>
        <sz val="11"/>
        <rFont val="Times New Roman"/>
        <family val="1"/>
        <charset val="204"/>
      </rPr>
      <t>200/15</t>
    </r>
  </si>
  <si>
    <r>
      <rPr>
        <b/>
        <sz val="11"/>
        <rFont val="Times New Roman"/>
        <family val="1"/>
        <charset val="204"/>
      </rPr>
      <t>5 день</t>
    </r>
  </si>
  <si>
    <t>№ 304 Сбор.рец. на прод-ию для обуч. во всех образ.учреж Дели 2015</t>
  </si>
  <si>
    <r>
      <rPr>
        <sz val="11"/>
        <rFont val="Times New Roman"/>
        <family val="1"/>
        <charset val="204"/>
      </rPr>
      <t>РИС ОТВАРНОЙ</t>
    </r>
  </si>
  <si>
    <r>
      <rPr>
        <sz val="11"/>
        <rFont val="Times New Roman"/>
        <family val="1"/>
        <charset val="204"/>
      </rPr>
      <t>12.720</t>
    </r>
  </si>
  <si>
    <r>
      <rPr>
        <b/>
        <sz val="11"/>
        <rFont val="Times New Roman"/>
        <family val="1"/>
        <charset val="204"/>
      </rPr>
      <t>6 день</t>
    </r>
  </si>
  <si>
    <r>
      <rPr>
        <sz val="11"/>
        <rFont val="Times New Roman"/>
        <family val="1"/>
        <charset val="204"/>
      </rPr>
      <t>ПЛОДЫ И ЯГОДЫ СВЕЖИЕ (АПЕЛЬСИНЫ)</t>
    </r>
  </si>
  <si>
    <t>№ 47 Сбор.рец. на прод-ию для обуч. во всех образ.учреж Дели 2015</t>
  </si>
  <si>
    <r>
      <rPr>
        <sz val="11"/>
        <rFont val="Times New Roman"/>
        <family val="1"/>
        <charset val="204"/>
      </rPr>
      <t>САЛАТ ИЗ КВАШЕНОЙ КАПУСТЫ</t>
    </r>
  </si>
  <si>
    <t>№ 392 Сбор.рец. на прод-ию для обуч. во всех образ.учреж Дели 2015</t>
  </si>
  <si>
    <r>
      <rPr>
        <sz val="11"/>
        <rFont val="Times New Roman"/>
        <family val="1"/>
        <charset val="204"/>
      </rPr>
      <t>ПЕЛЬМЕНИ МЯСНЫЕ ОТВАРНЫЕ</t>
    </r>
  </si>
  <si>
    <r>
      <rPr>
        <sz val="11"/>
        <rFont val="Times New Roman"/>
        <family val="1"/>
        <charset val="204"/>
      </rPr>
      <t>180/5</t>
    </r>
  </si>
  <si>
    <t>№ 379 Сбор.рец. на прод-ию для обуч. во всех образ.учреж Дели 2016</t>
  </si>
  <si>
    <r>
      <rPr>
        <sz val="11"/>
        <rFont val="Times New Roman"/>
        <family val="1"/>
        <charset val="204"/>
      </rPr>
      <t>КОФЕЙНЫЙ НАПИТОК С МОЛОКОМ</t>
    </r>
  </si>
  <si>
    <r>
      <rPr>
        <b/>
        <sz val="11"/>
        <rFont val="Times New Roman"/>
        <family val="1"/>
        <charset val="204"/>
      </rPr>
      <t>Белки,г</t>
    </r>
  </si>
  <si>
    <r>
      <rPr>
        <b/>
        <sz val="11"/>
        <rFont val="Times New Roman"/>
        <family val="1"/>
        <charset val="204"/>
      </rPr>
      <t>Углевод ы, г</t>
    </r>
  </si>
  <si>
    <r>
      <rPr>
        <b/>
        <sz val="11"/>
        <rFont val="Times New Roman"/>
        <family val="1"/>
        <charset val="204"/>
      </rPr>
      <t>Калори йность,</t>
    </r>
  </si>
  <si>
    <r>
      <rPr>
        <b/>
        <sz val="11"/>
        <rFont val="Times New Roman"/>
        <family val="1"/>
        <charset val="204"/>
      </rPr>
      <t>Витамин В1, мг</t>
    </r>
  </si>
  <si>
    <r>
      <rPr>
        <b/>
        <sz val="11"/>
        <rFont val="Times New Roman"/>
        <family val="1"/>
        <charset val="204"/>
      </rPr>
      <t>Витамин С, мг</t>
    </r>
  </si>
  <si>
    <r>
      <rPr>
        <b/>
        <sz val="11"/>
        <rFont val="Times New Roman"/>
        <family val="1"/>
        <charset val="204"/>
      </rPr>
      <t>Витами н Е, мг</t>
    </r>
  </si>
  <si>
    <r>
      <rPr>
        <b/>
        <sz val="11"/>
        <rFont val="Times New Roman"/>
        <family val="1"/>
        <charset val="204"/>
      </rPr>
      <t>2-ая неделя</t>
    </r>
  </si>
  <si>
    <t>№ 45 Сбор.техн.норм-ов ДеЛи принт 2011</t>
  </si>
  <si>
    <t>ВИНЕГРЕТ ОВОЩНОЙ С ЛУКОМ РЕПЧАТЫМ</t>
  </si>
  <si>
    <t>№ 280 Сбор.рец. на прод-ию для обуч. во всех образ.учреж Дели 2015</t>
  </si>
  <si>
    <r>
      <rPr>
        <sz val="11"/>
        <rFont val="Times New Roman"/>
        <family val="1"/>
        <charset val="204"/>
      </rPr>
      <t>ФРИКАДЕЛЬКИ В СОУСЕ</t>
    </r>
  </si>
  <si>
    <r>
      <rPr>
        <sz val="11"/>
        <rFont val="Times New Roman"/>
        <family val="1"/>
        <charset val="204"/>
      </rPr>
      <t>55/50</t>
    </r>
  </si>
  <si>
    <t>№ 171 Сбор.рец. на прод-ию для обуч. во всех образ.учреж Дели 2016</t>
  </si>
  <si>
    <r>
      <rPr>
        <sz val="11"/>
        <rFont val="Times New Roman"/>
        <family val="1"/>
        <charset val="204"/>
      </rPr>
      <t>КАША РАССЫПЧАТАЯ (ГРЕЧНЕВАЯ)</t>
    </r>
  </si>
  <si>
    <r>
      <rPr>
        <sz val="11"/>
        <rFont val="Times New Roman"/>
        <family val="1"/>
        <charset val="204"/>
      </rPr>
      <t>САЛАТ ИЗ СВЕКЛЫ ОТВАРНОЙ</t>
    </r>
  </si>
  <si>
    <t>№ 291 Сбор.рец. на прод-ию для обуч. во всех образ.учреж Дели 2016</t>
  </si>
  <si>
    <r>
      <rPr>
        <sz val="11"/>
        <rFont val="Times New Roman"/>
        <family val="1"/>
        <charset val="204"/>
      </rPr>
      <t>ПЛОВ ИЗ ПТИЦЫ</t>
    </r>
  </si>
  <si>
    <t>№ 377Сбор.рец. на прод-ию для обуч. во всех образ.учреж Дели 2016</t>
  </si>
  <si>
    <t>№ 234 Сбор.рец. на прод-ию для обуч. во всех образ.учреж Дели 2015</t>
  </si>
  <si>
    <r>
      <rPr>
        <sz val="11"/>
        <rFont val="Times New Roman"/>
        <family val="1"/>
        <charset val="204"/>
      </rPr>
      <t>БИТОЧКИ РЫБНЫЕ</t>
    </r>
  </si>
  <si>
    <t>№ 312 Сбор.рец. на прод-ию для обуч. во всех образ.учреж Дели 2016</t>
  </si>
  <si>
    <t>№ 203 Сбор.рец. на прод-ию для обуч. во всех образ.учреж Дели 2016</t>
  </si>
  <si>
    <t>№ 377 Сбор.рец. на прод-ию для обуч. во всех образ.учреж Дели 2016</t>
  </si>
  <si>
    <t>№ 290 Сбор.рец. на прод-ию для обуч. во всех образ.учреж Дели 2016</t>
  </si>
  <si>
    <r>
      <rPr>
        <sz val="11"/>
        <rFont val="Times New Roman"/>
        <family val="1"/>
        <charset val="204"/>
      </rPr>
      <t>ПТИЦА ТУШЕННАЯ В СОУСЕ</t>
    </r>
  </si>
  <si>
    <t>№ 304 Сбор.рец. на прод-ию для обуч. во всех образ.учреж Дели 2016</t>
  </si>
  <si>
    <t>№ 376 Сбор.рец. на прод-ию для обуч. во всех образ.учреж Дели 2017</t>
  </si>
  <si>
    <t>№ 392 Сбор.рец. на прод-ию для обуч. во всех образ.учреж Дели 2016</t>
  </si>
  <si>
    <t>№ 382 Сбор.рец. на прод-ию для обуч. во всех образ.учреж Дели 2016</t>
  </si>
  <si>
    <t>1 НЕДЕЛЯ</t>
  </si>
  <si>
    <t>Накопительная ведомость</t>
  </si>
  <si>
    <t>на выдачу продуктов  питания</t>
  </si>
  <si>
    <t>Руководитель учреждения ______________</t>
  </si>
  <si>
    <t>на 1  день, на 1  человека</t>
  </si>
  <si>
    <t>на 2  день, на 1  человека</t>
  </si>
  <si>
    <t>на 3 день, на 1  человека</t>
  </si>
  <si>
    <t>на 4  день, на 1  человека</t>
  </si>
  <si>
    <t>на 5  день, на 1  человека</t>
  </si>
  <si>
    <t>на 6  день, на 1  человека</t>
  </si>
  <si>
    <t>МЕНЮ</t>
  </si>
  <si>
    <t>количество продуктов питания подлежащих закладке</t>
  </si>
  <si>
    <t xml:space="preserve">итого  </t>
  </si>
  <si>
    <t>итого за 1 неделю</t>
  </si>
  <si>
    <t xml:space="preserve">котлеты </t>
  </si>
  <si>
    <t>каша гречнев вязкая</t>
  </si>
  <si>
    <t>чай с молоком</t>
  </si>
  <si>
    <t>хлеб</t>
  </si>
  <si>
    <t>рагу из птицы</t>
  </si>
  <si>
    <t>какао с молоком</t>
  </si>
  <si>
    <t>фрукты</t>
  </si>
  <si>
    <t>мясо тушеное</t>
  </si>
  <si>
    <t>макароны отвар</t>
  </si>
  <si>
    <t>чай с лимоном</t>
  </si>
  <si>
    <t>с-т из свеклы отварной</t>
  </si>
  <si>
    <t xml:space="preserve">котлеты из цыплят </t>
  </si>
  <si>
    <t>картоф. пюре</t>
  </si>
  <si>
    <t>чай с сахаром</t>
  </si>
  <si>
    <t>рис отварной</t>
  </si>
  <si>
    <t>с-т из кваш капусты</t>
  </si>
  <si>
    <t xml:space="preserve">пельмени </t>
  </si>
  <si>
    <t>кофейный н-к с молоком</t>
  </si>
  <si>
    <t>мясо бескостное</t>
  </si>
  <si>
    <t>пельмени</t>
  </si>
  <si>
    <t xml:space="preserve">рыба свежая </t>
  </si>
  <si>
    <t>масло сливочное</t>
  </si>
  <si>
    <t xml:space="preserve">масло растительное </t>
  </si>
  <si>
    <t>молоко свежее 0,9</t>
  </si>
  <si>
    <t>сметана 0,5</t>
  </si>
  <si>
    <t>сыр</t>
  </si>
  <si>
    <t>яйцо шт</t>
  </si>
  <si>
    <t>мука пшеничная</t>
  </si>
  <si>
    <t xml:space="preserve">крупа пшеничная </t>
  </si>
  <si>
    <t>крупа перловая</t>
  </si>
  <si>
    <t>крупа овянная-геркулес</t>
  </si>
  <si>
    <t>крупа гречневая</t>
  </si>
  <si>
    <t>крупа манная</t>
  </si>
  <si>
    <t>крупа рисовая</t>
  </si>
  <si>
    <t>пшено</t>
  </si>
  <si>
    <t>макаронные изделения</t>
  </si>
  <si>
    <t>горох</t>
  </si>
  <si>
    <t>сахарный песок</t>
  </si>
  <si>
    <t>сухофрукты</t>
  </si>
  <si>
    <t>томат паста 0,5</t>
  </si>
  <si>
    <t>картофель</t>
  </si>
  <si>
    <t>капуста свежая</t>
  </si>
  <si>
    <t>лук</t>
  </si>
  <si>
    <t>морковь</t>
  </si>
  <si>
    <t>огурцы соленые 3 л.</t>
  </si>
  <si>
    <t>капуста квашеная</t>
  </si>
  <si>
    <t>горошек зел. консер.</t>
  </si>
  <si>
    <t>оргурцы свежие</t>
  </si>
  <si>
    <t>помидоры свежие</t>
  </si>
  <si>
    <t>свекла</t>
  </si>
  <si>
    <t>соль</t>
  </si>
  <si>
    <t>хлеб пшен</t>
  </si>
  <si>
    <t>хлеб ржан</t>
  </si>
  <si>
    <t>какао - порошок</t>
  </si>
  <si>
    <t>кофейный напиток</t>
  </si>
  <si>
    <t>чай</t>
  </si>
  <si>
    <t>сок по 0,2 в шт</t>
  </si>
  <si>
    <t>апельс</t>
  </si>
  <si>
    <t>банан</t>
  </si>
  <si>
    <t>яблоки</t>
  </si>
  <si>
    <t xml:space="preserve">лимон </t>
  </si>
  <si>
    <t>груши</t>
  </si>
  <si>
    <t>мандарины</t>
  </si>
  <si>
    <t>куры охлажден.</t>
  </si>
  <si>
    <t>творог</t>
  </si>
  <si>
    <t>повидло</t>
  </si>
  <si>
    <t>сухари</t>
  </si>
  <si>
    <t>2 НЕДЕЛЯ</t>
  </si>
  <si>
    <t>на 1 день, на 1  человека</t>
  </si>
  <si>
    <t>итого за 2 неделю</t>
  </si>
  <si>
    <t>винегрет овощной с луком р</t>
  </si>
  <si>
    <t>фрикадельки в соусе</t>
  </si>
  <si>
    <t>каша гречнев</t>
  </si>
  <si>
    <t>плов из птицы</t>
  </si>
  <si>
    <t>чай с сах.лим</t>
  </si>
  <si>
    <t>биточки рыбные</t>
  </si>
  <si>
    <t>птица тушеная в соусе</t>
  </si>
  <si>
    <t>квашеная капуста</t>
  </si>
  <si>
    <t>Руководитель учреждения ______________________________</t>
  </si>
  <si>
    <t>начальное звено</t>
  </si>
  <si>
    <t>за 12 дней на 1ребенка</t>
  </si>
  <si>
    <t>цена</t>
  </si>
  <si>
    <t>итого  за 12 дней</t>
  </si>
  <si>
    <t>стоим. на 1 чел</t>
  </si>
  <si>
    <t>день 1</t>
  </si>
  <si>
    <t>день 2</t>
  </si>
  <si>
    <t>день 3</t>
  </si>
  <si>
    <t>день 4</t>
  </si>
  <si>
    <t>день 5</t>
  </si>
  <si>
    <t>день 6</t>
  </si>
  <si>
    <t>день 7</t>
  </si>
  <si>
    <t xml:space="preserve"> день 8</t>
  </si>
  <si>
    <t>день 9</t>
  </si>
  <si>
    <t>день 10</t>
  </si>
  <si>
    <t>день 11</t>
  </si>
  <si>
    <t>день 12</t>
  </si>
  <si>
    <t>среднее</t>
  </si>
  <si>
    <t>масло растительное          1 л.</t>
  </si>
  <si>
    <t>молоко свежее                  1 л.</t>
  </si>
  <si>
    <t>сметана                                   1 кг.</t>
  </si>
  <si>
    <t>яйцо                               в  шт</t>
  </si>
  <si>
    <t>крупа пшеничная</t>
  </si>
  <si>
    <t>крупа ячневая</t>
  </si>
  <si>
    <t>томат паста                     0,5</t>
  </si>
  <si>
    <t>огурцы соленые               3 л.</t>
  </si>
  <si>
    <t>зеленый горошек          0,425</t>
  </si>
  <si>
    <t>огурцы свеж</t>
  </si>
  <si>
    <t>помидор свеж</t>
  </si>
  <si>
    <t>хлеб бух.                         500</t>
  </si>
  <si>
    <t>хлеб ржан                        500</t>
  </si>
  <si>
    <t>какао                                       250 г.</t>
  </si>
  <si>
    <t>кофейный напиток           250 г</t>
  </si>
  <si>
    <t>чай                                           100 г.</t>
  </si>
  <si>
    <t>сок по 0,2                          шт</t>
  </si>
  <si>
    <t>дрожжи</t>
  </si>
  <si>
    <t>печенье</t>
  </si>
  <si>
    <t>вафли</t>
  </si>
  <si>
    <t>лимон</t>
  </si>
  <si>
    <t>сухари панировочные</t>
  </si>
  <si>
    <t>стоимость одного дня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</si>
</sst>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0" borderId="0" xfId="0" applyFont="1" applyAlignment="1">
      <alignment horizontal="left" vertical="top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left" vertical="center"/>
    </xf>
    <xf numFmtId="2" fontId="2" fillId="0" borderId="0" xfId="0" applyNumberFormat="1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left" vertical="top"/>
    </xf>
    <xf numFmtId="0" fontId="4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 vertical="top" wrapText="1"/>
    </xf>
    <xf numFmtId="2" fontId="4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 vertical="center"/>
    </xf>
    <xf numFmtId="0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top"/>
    </xf>
    <xf numFmtId="0" fontId="6" fillId="0" borderId="1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center"/>
    </xf>
    <xf numFmtId="0" fontId="1" fillId="0" borderId="1" xfId="0" applyNumberFormat="1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/>
    </xf>
    <xf numFmtId="0" fontId="1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4" fillId="0" borderId="2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top"/>
    </xf>
    <xf numFmtId="2" fontId="4" fillId="0" borderId="1" xfId="0" applyNumberFormat="1" applyFont="1" applyBorder="1" applyAlignment="1">
      <alignment horizontal="center" vertical="top"/>
    </xf>
    <xf numFmtId="0" fontId="4" fillId="0" borderId="2" xfId="0" applyFont="1" applyBorder="1"/>
    <xf numFmtId="0" fontId="1" fillId="0" borderId="2" xfId="0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left" vertical="top"/>
    </xf>
    <xf numFmtId="0" fontId="1" fillId="2" borderId="0" xfId="0" applyFont="1" applyFill="1" applyBorder="1"/>
    <xf numFmtId="0" fontId="1" fillId="2" borderId="0" xfId="0" applyFont="1" applyFill="1"/>
    <xf numFmtId="0" fontId="1" fillId="2" borderId="0" xfId="0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/>
    <xf numFmtId="0" fontId="1" fillId="0" borderId="1" xfId="0" applyFont="1" applyBorder="1" applyAlignment="1">
      <alignment horizontal="center"/>
    </xf>
    <xf numFmtId="0" fontId="4" fillId="0" borderId="2" xfId="0" applyFont="1" applyBorder="1" applyAlignment="1">
      <alignment horizontal="right"/>
    </xf>
    <xf numFmtId="0" fontId="1" fillId="0" borderId="2" xfId="0" applyFont="1" applyBorder="1" applyAlignment="1">
      <alignment horizontal="right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/>
    </xf>
    <xf numFmtId="0" fontId="1" fillId="0" borderId="1" xfId="0" applyNumberFormat="1" applyFont="1" applyBorder="1" applyAlignment="1">
      <alignment horizontal="center" vertical="top"/>
    </xf>
    <xf numFmtId="0" fontId="1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top"/>
    </xf>
    <xf numFmtId="0" fontId="8" fillId="0" borderId="0" xfId="0" applyFont="1" applyFill="1" applyBorder="1"/>
    <xf numFmtId="0" fontId="9" fillId="0" borderId="0" xfId="0" applyFont="1"/>
    <xf numFmtId="0" fontId="9" fillId="0" borderId="0" xfId="0" applyFont="1" applyBorder="1"/>
    <xf numFmtId="0" fontId="9" fillId="0" borderId="0" xfId="0" applyFont="1" applyAlignment="1"/>
    <xf numFmtId="9" fontId="9" fillId="0" borderId="0" xfId="0" applyNumberFormat="1" applyFont="1"/>
    <xf numFmtId="0" fontId="9" fillId="0" borderId="1" xfId="0" applyFont="1" applyBorder="1"/>
    <xf numFmtId="0" fontId="9" fillId="0" borderId="3" xfId="0" applyFont="1" applyBorder="1" applyAlignment="1"/>
    <xf numFmtId="0" fontId="9" fillId="0" borderId="4" xfId="0" applyFont="1" applyBorder="1" applyAlignment="1"/>
    <xf numFmtId="0" fontId="9" fillId="0" borderId="4" xfId="0" applyFont="1" applyBorder="1" applyAlignment="1">
      <alignment horizontal="center"/>
    </xf>
    <xf numFmtId="0" fontId="9" fillId="0" borderId="1" xfId="0" applyFont="1" applyBorder="1" applyAlignment="1">
      <alignment vertical="top"/>
    </xf>
    <xf numFmtId="0" fontId="9" fillId="0" borderId="1" xfId="0" applyFont="1" applyBorder="1" applyAlignment="1">
      <alignment vertical="top" wrapText="1"/>
    </xf>
    <xf numFmtId="0" fontId="0" fillId="0" borderId="0" xfId="0" applyAlignment="1">
      <alignment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/>
    <xf numFmtId="0" fontId="0" fillId="0" borderId="1" xfId="0" applyBorder="1"/>
    <xf numFmtId="0" fontId="10" fillId="0" borderId="0" xfId="0" applyFont="1"/>
    <xf numFmtId="0" fontId="1" fillId="3" borderId="0" xfId="0" applyFont="1" applyFill="1"/>
    <xf numFmtId="0" fontId="1" fillId="0" borderId="5" xfId="0" applyFont="1" applyFill="1" applyBorder="1" applyAlignment="1">
      <alignment horizontal="center" wrapText="1"/>
    </xf>
    <xf numFmtId="0" fontId="1" fillId="4" borderId="1" xfId="0" applyFont="1" applyFill="1" applyBorder="1"/>
    <xf numFmtId="0" fontId="1" fillId="5" borderId="1" xfId="0" applyFont="1" applyFill="1" applyBorder="1"/>
    <xf numFmtId="0" fontId="1" fillId="5" borderId="1" xfId="0" applyFont="1" applyFill="1" applyBorder="1" applyAlignment="1">
      <alignment horizontal="center" wrapText="1"/>
    </xf>
    <xf numFmtId="0" fontId="1" fillId="0" borderId="6" xfId="0" applyFont="1" applyFill="1" applyBorder="1" applyAlignment="1">
      <alignment horizontal="center" wrapText="1"/>
    </xf>
    <xf numFmtId="0" fontId="7" fillId="0" borderId="1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>
      <alignment wrapText="1"/>
    </xf>
    <xf numFmtId="2" fontId="1" fillId="0" borderId="1" xfId="0" applyNumberFormat="1" applyFont="1" applyBorder="1"/>
    <xf numFmtId="0" fontId="1" fillId="0" borderId="7" xfId="0" applyFont="1" applyFill="1" applyBorder="1"/>
    <xf numFmtId="0" fontId="1" fillId="0" borderId="1" xfId="0" applyNumberFormat="1" applyFont="1" applyFill="1" applyBorder="1"/>
    <xf numFmtId="0" fontId="1" fillId="0" borderId="1" xfId="0" applyNumberFormat="1" applyFont="1" applyFill="1" applyBorder="1" applyAlignment="1">
      <alignment wrapText="1"/>
    </xf>
    <xf numFmtId="0" fontId="1" fillId="0" borderId="0" xfId="0" applyFont="1" applyFill="1"/>
    <xf numFmtId="0" fontId="1" fillId="6" borderId="1" xfId="0" applyFont="1" applyFill="1" applyBorder="1"/>
    <xf numFmtId="0" fontId="1" fillId="0" borderId="1" xfId="0" applyFont="1" applyBorder="1" applyAlignment="1">
      <alignment wrapText="1"/>
    </xf>
    <xf numFmtId="2" fontId="1" fillId="0" borderId="0" xfId="0" applyNumberFormat="1" applyFont="1"/>
    <xf numFmtId="0" fontId="4" fillId="0" borderId="0" xfId="0" applyFont="1" applyAlignment="1">
      <alignment horizontal="right"/>
    </xf>
    <xf numFmtId="164" fontId="1" fillId="3" borderId="0" xfId="0" applyNumberFormat="1" applyFont="1" applyFill="1"/>
    <xf numFmtId="164" fontId="1" fillId="0" borderId="0" xfId="0" applyNumberFormat="1" applyFont="1" applyFill="1"/>
    <xf numFmtId="0" fontId="4" fillId="0" borderId="0" xfId="0" applyFont="1" applyFill="1"/>
    <xf numFmtId="2" fontId="1" fillId="3" borderId="0" xfId="0" applyNumberFormat="1" applyFont="1" applyFill="1"/>
    <xf numFmtId="0" fontId="0" fillId="0" borderId="0" xfId="0" applyFill="1" applyBorder="1"/>
    <xf numFmtId="0" fontId="4" fillId="0" borderId="2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5" xfId="0" applyFont="1" applyFill="1" applyBorder="1" applyAlignment="1">
      <alignment horizontal="center" wrapText="1"/>
    </xf>
    <xf numFmtId="0" fontId="1" fillId="0" borderId="6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2"/>
  <sheetViews>
    <sheetView tabSelected="1" workbookViewId="0"/>
  </sheetViews>
  <sheetFormatPr defaultRowHeight="15" x14ac:dyDescent="0.25"/>
  <cols>
    <col min="1" max="1" width="16.28515625" customWidth="1"/>
    <col min="2" max="2" width="36.28515625" customWidth="1"/>
  </cols>
  <sheetData>
    <row r="1" spans="1:15" x14ac:dyDescent="0.25">
      <c r="A1" s="1"/>
      <c r="B1" s="2"/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x14ac:dyDescent="0.25">
      <c r="A2" s="1"/>
      <c r="B2" s="2" t="s">
        <v>0</v>
      </c>
      <c r="C2" s="3"/>
      <c r="D2" s="4"/>
      <c r="E2" s="4"/>
      <c r="F2" s="4"/>
      <c r="G2" s="4"/>
      <c r="H2" s="4"/>
      <c r="I2" s="4"/>
      <c r="J2" s="4"/>
      <c r="K2" s="4"/>
      <c r="L2" s="5" t="s">
        <v>1</v>
      </c>
      <c r="M2" s="6"/>
      <c r="N2" s="6"/>
      <c r="O2" s="6"/>
    </row>
    <row r="3" spans="1:15" x14ac:dyDescent="0.25">
      <c r="A3" s="1"/>
      <c r="B3" s="2" t="s">
        <v>2</v>
      </c>
      <c r="C3" s="3"/>
      <c r="D3" s="4"/>
      <c r="E3" s="4"/>
      <c r="F3" s="4"/>
      <c r="G3" s="4"/>
      <c r="H3" s="4"/>
      <c r="I3" s="4"/>
      <c r="J3" s="4"/>
      <c r="K3" s="4"/>
      <c r="L3" s="5" t="s">
        <v>3</v>
      </c>
      <c r="M3" s="4"/>
      <c r="N3" s="4"/>
      <c r="O3" s="4"/>
    </row>
    <row r="4" spans="1:15" x14ac:dyDescent="0.25">
      <c r="A4" s="1"/>
      <c r="B4" s="2" t="s">
        <v>4</v>
      </c>
      <c r="C4" s="3"/>
      <c r="D4" s="4"/>
      <c r="E4" s="4"/>
      <c r="F4" s="4"/>
      <c r="G4" s="4"/>
      <c r="H4" s="4"/>
      <c r="I4" s="4"/>
      <c r="J4" s="4"/>
      <c r="K4" s="4"/>
      <c r="L4" s="5" t="s">
        <v>5</v>
      </c>
      <c r="M4" s="4"/>
      <c r="N4" s="4"/>
      <c r="O4" s="4"/>
    </row>
    <row r="5" spans="1:15" x14ac:dyDescent="0.25">
      <c r="A5" s="1"/>
      <c r="B5" s="2" t="s">
        <v>4</v>
      </c>
      <c r="C5" s="3"/>
      <c r="D5" s="4"/>
      <c r="E5" s="4"/>
      <c r="F5" s="4"/>
      <c r="G5" s="4"/>
      <c r="H5" s="4"/>
      <c r="I5" s="4"/>
      <c r="J5" s="4"/>
      <c r="K5" s="4"/>
      <c r="L5" s="5" t="s">
        <v>6</v>
      </c>
      <c r="M5" s="4"/>
      <c r="N5" s="4"/>
      <c r="O5" s="4"/>
    </row>
    <row r="6" spans="1:15" x14ac:dyDescent="0.25">
      <c r="A6" s="1"/>
      <c r="B6" s="2"/>
      <c r="C6" s="3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x14ac:dyDescent="0.25">
      <c r="A7" s="1"/>
      <c r="B7" s="2"/>
      <c r="C7" s="3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</row>
    <row r="8" spans="1:15" x14ac:dyDescent="0.25">
      <c r="A8" s="1"/>
      <c r="B8" s="2"/>
      <c r="C8" s="94" t="s">
        <v>7</v>
      </c>
      <c r="D8" s="94"/>
      <c r="E8" s="94"/>
      <c r="F8" s="94"/>
      <c r="G8" s="94"/>
      <c r="H8" s="94"/>
      <c r="I8" s="94"/>
      <c r="J8" s="94"/>
      <c r="K8" s="94"/>
      <c r="L8" s="94"/>
      <c r="M8" s="94"/>
      <c r="N8" s="4"/>
      <c r="O8" s="4"/>
    </row>
    <row r="9" spans="1:15" x14ac:dyDescent="0.25">
      <c r="A9" s="1"/>
      <c r="B9" s="2"/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4"/>
      <c r="O9" s="4"/>
    </row>
    <row r="10" spans="1:15" x14ac:dyDescent="0.25">
      <c r="A10" s="1"/>
      <c r="B10" s="7"/>
      <c r="C10" s="8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28.5" x14ac:dyDescent="0.25">
      <c r="A11" s="10" t="s">
        <v>8</v>
      </c>
      <c r="B11" s="11" t="s">
        <v>9</v>
      </c>
      <c r="C11" s="12" t="s">
        <v>10</v>
      </c>
      <c r="D11" s="13" t="s">
        <v>11</v>
      </c>
      <c r="E11" s="13" t="s">
        <v>12</v>
      </c>
      <c r="F11" s="13" t="s">
        <v>13</v>
      </c>
      <c r="G11" s="13" t="s">
        <v>14</v>
      </c>
      <c r="H11" s="13" t="s">
        <v>15</v>
      </c>
      <c r="I11" s="13" t="s">
        <v>16</v>
      </c>
      <c r="J11" s="13" t="s">
        <v>17</v>
      </c>
      <c r="K11" s="13" t="s">
        <v>18</v>
      </c>
      <c r="L11" s="14" t="s">
        <v>19</v>
      </c>
      <c r="M11" s="14" t="s">
        <v>20</v>
      </c>
      <c r="N11" s="14" t="s">
        <v>21</v>
      </c>
      <c r="O11" s="14" t="s">
        <v>22</v>
      </c>
    </row>
    <row r="12" spans="1:15" x14ac:dyDescent="0.25">
      <c r="A12" s="10"/>
      <c r="B12" s="88" t="s">
        <v>23</v>
      </c>
      <c r="C12" s="89"/>
      <c r="D12" s="89"/>
      <c r="E12" s="89"/>
      <c r="F12" s="89"/>
      <c r="G12" s="89"/>
      <c r="H12" s="89"/>
      <c r="I12" s="89"/>
      <c r="J12" s="89"/>
      <c r="K12" s="89"/>
      <c r="L12" s="89"/>
      <c r="M12" s="89"/>
      <c r="N12" s="89"/>
      <c r="O12" s="89"/>
    </row>
    <row r="13" spans="1:15" x14ac:dyDescent="0.25">
      <c r="A13" s="10"/>
      <c r="B13" s="88" t="s">
        <v>24</v>
      </c>
      <c r="C13" s="89"/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</row>
    <row r="14" spans="1:15" x14ac:dyDescent="0.25">
      <c r="A14" s="10"/>
      <c r="B14" s="15"/>
      <c r="C14" s="16"/>
      <c r="D14" s="17"/>
      <c r="E14" s="17"/>
      <c r="F14" s="17"/>
      <c r="G14" s="17"/>
      <c r="H14" s="17"/>
      <c r="I14" s="17"/>
      <c r="J14" s="18"/>
      <c r="K14" s="17"/>
      <c r="L14" s="17"/>
      <c r="M14" s="17"/>
      <c r="N14" s="17"/>
      <c r="O14" s="17"/>
    </row>
    <row r="15" spans="1:15" ht="48" x14ac:dyDescent="0.25">
      <c r="A15" s="19" t="s">
        <v>25</v>
      </c>
      <c r="B15" s="20" t="s">
        <v>26</v>
      </c>
      <c r="C15" s="21">
        <v>90</v>
      </c>
      <c r="D15" s="22">
        <v>10.8675</v>
      </c>
      <c r="E15" s="22">
        <v>13.963500000000002</v>
      </c>
      <c r="F15" s="22">
        <v>10.631249999999998</v>
      </c>
      <c r="G15" s="22">
        <v>204.75</v>
      </c>
      <c r="H15" s="22">
        <v>0.18675000000000003</v>
      </c>
      <c r="I15" s="22">
        <v>4.3436250000000003</v>
      </c>
      <c r="J15" s="22">
        <v>0</v>
      </c>
      <c r="K15" s="22">
        <v>1.5569999999999999</v>
      </c>
      <c r="L15" s="22">
        <v>61.845749999999995</v>
      </c>
      <c r="M15" s="22">
        <v>174.40424999999999</v>
      </c>
      <c r="N15" s="22">
        <v>24.671250000000001</v>
      </c>
      <c r="O15" s="22">
        <v>1.8877499999999998</v>
      </c>
    </row>
    <row r="16" spans="1:15" ht="48" x14ac:dyDescent="0.25">
      <c r="A16" s="19" t="s">
        <v>27</v>
      </c>
      <c r="B16" s="15" t="s">
        <v>28</v>
      </c>
      <c r="C16" s="16">
        <v>150</v>
      </c>
      <c r="D16" s="17">
        <v>6.6619999999999999</v>
      </c>
      <c r="E16" s="17">
        <v>9.0239999999999991</v>
      </c>
      <c r="F16" s="17">
        <v>34</v>
      </c>
      <c r="G16" s="17">
        <v>170</v>
      </c>
      <c r="H16" s="17">
        <v>0.29199999999999998</v>
      </c>
      <c r="I16" s="17" t="s">
        <v>29</v>
      </c>
      <c r="J16" s="18"/>
      <c r="K16" s="17">
        <v>0.51800000000000002</v>
      </c>
      <c r="L16" s="17">
        <v>37.351999999999997</v>
      </c>
      <c r="M16" s="17">
        <v>170.553</v>
      </c>
      <c r="N16" s="17">
        <v>44.55</v>
      </c>
      <c r="O16" s="17">
        <v>1.101</v>
      </c>
    </row>
    <row r="17" spans="1:15" ht="48" x14ac:dyDescent="0.25">
      <c r="A17" s="19" t="s">
        <v>30</v>
      </c>
      <c r="B17" s="15" t="s">
        <v>31</v>
      </c>
      <c r="C17" s="23" t="s">
        <v>32</v>
      </c>
      <c r="D17" s="17">
        <v>1.52</v>
      </c>
      <c r="E17" s="17">
        <v>1.35</v>
      </c>
      <c r="F17" s="17">
        <v>15.9</v>
      </c>
      <c r="G17" s="17">
        <v>81</v>
      </c>
      <c r="H17" s="17">
        <v>0.04</v>
      </c>
      <c r="I17" s="17">
        <v>1.33</v>
      </c>
      <c r="J17" s="17">
        <v>0.16</v>
      </c>
      <c r="K17" s="17" t="s">
        <v>29</v>
      </c>
      <c r="L17" s="17">
        <v>136.6</v>
      </c>
      <c r="M17" s="17">
        <v>92.8</v>
      </c>
      <c r="N17" s="17">
        <v>5.4</v>
      </c>
      <c r="O17" s="17">
        <v>0.11</v>
      </c>
    </row>
    <row r="18" spans="1:15" x14ac:dyDescent="0.25">
      <c r="A18" s="19"/>
      <c r="B18" s="24" t="s">
        <v>33</v>
      </c>
      <c r="C18" s="25">
        <v>30</v>
      </c>
      <c r="D18" s="26">
        <v>2.2799999999999998</v>
      </c>
      <c r="E18" s="26">
        <v>0.24</v>
      </c>
      <c r="F18" s="26">
        <v>14.76</v>
      </c>
      <c r="G18" s="26">
        <v>71</v>
      </c>
      <c r="H18" s="26">
        <v>3.3000000000000002E-2</v>
      </c>
      <c r="I18" s="18" t="s">
        <v>29</v>
      </c>
      <c r="J18" s="18" t="s">
        <v>29</v>
      </c>
      <c r="K18" s="26">
        <v>0.33</v>
      </c>
      <c r="L18" s="26">
        <v>6</v>
      </c>
      <c r="M18" s="26">
        <v>19.5</v>
      </c>
      <c r="N18" s="26">
        <v>4.2</v>
      </c>
      <c r="O18" s="26">
        <v>0.33</v>
      </c>
    </row>
    <row r="19" spans="1:15" x14ac:dyDescent="0.25">
      <c r="A19" s="19"/>
      <c r="B19" s="24" t="s">
        <v>34</v>
      </c>
      <c r="C19" s="25">
        <v>20</v>
      </c>
      <c r="D19" s="26">
        <v>1</v>
      </c>
      <c r="E19" s="26">
        <v>0.2</v>
      </c>
      <c r="F19" s="26">
        <v>9</v>
      </c>
      <c r="G19" s="26">
        <v>44</v>
      </c>
      <c r="H19" s="26">
        <v>1.4E-2</v>
      </c>
      <c r="I19" s="18" t="s">
        <v>29</v>
      </c>
      <c r="J19" s="18" t="s">
        <v>29</v>
      </c>
      <c r="K19" s="26">
        <v>0.108</v>
      </c>
      <c r="L19" s="26">
        <v>2.76</v>
      </c>
      <c r="M19" s="26">
        <v>12.72</v>
      </c>
      <c r="N19" s="26">
        <v>3</v>
      </c>
      <c r="O19" s="26">
        <v>0.372</v>
      </c>
    </row>
    <row r="20" spans="1:15" x14ac:dyDescent="0.25">
      <c r="A20" s="10"/>
      <c r="B20" s="27" t="s">
        <v>35</v>
      </c>
      <c r="C20" s="28">
        <f>SUM(C14:C19)</f>
        <v>290</v>
      </c>
      <c r="D20" s="29">
        <f t="shared" ref="D20:O20" si="0">SUM(D14:D19)</f>
        <v>22.329499999999999</v>
      </c>
      <c r="E20" s="29">
        <f t="shared" si="0"/>
        <v>24.7775</v>
      </c>
      <c r="F20" s="29">
        <f t="shared" si="0"/>
        <v>84.291249999999991</v>
      </c>
      <c r="G20" s="29">
        <f t="shared" si="0"/>
        <v>570.75</v>
      </c>
      <c r="H20" s="29">
        <f t="shared" si="0"/>
        <v>0.56575000000000009</v>
      </c>
      <c r="I20" s="29">
        <f t="shared" si="0"/>
        <v>5.6736250000000004</v>
      </c>
      <c r="J20" s="29">
        <f t="shared" si="0"/>
        <v>0.16</v>
      </c>
      <c r="K20" s="29">
        <f t="shared" si="0"/>
        <v>2.5130000000000003</v>
      </c>
      <c r="L20" s="29">
        <f t="shared" si="0"/>
        <v>244.55774999999997</v>
      </c>
      <c r="M20" s="29">
        <f t="shared" si="0"/>
        <v>469.97725000000003</v>
      </c>
      <c r="N20" s="29">
        <f t="shared" si="0"/>
        <v>81.821250000000006</v>
      </c>
      <c r="O20" s="29">
        <f t="shared" si="0"/>
        <v>3.8007499999999994</v>
      </c>
    </row>
    <row r="21" spans="1:15" x14ac:dyDescent="0.25">
      <c r="A21" s="10"/>
      <c r="B21" s="27"/>
      <c r="C21" s="28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</row>
    <row r="22" spans="1:15" x14ac:dyDescent="0.25">
      <c r="A22" s="10"/>
      <c r="B22" s="88" t="s">
        <v>36</v>
      </c>
      <c r="C22" s="89"/>
      <c r="D22" s="89"/>
      <c r="E22" s="89"/>
      <c r="F22" s="89"/>
      <c r="G22" s="89"/>
      <c r="H22" s="89"/>
      <c r="I22" s="89"/>
      <c r="J22" s="89"/>
      <c r="K22" s="89"/>
      <c r="L22" s="89"/>
      <c r="M22" s="89"/>
      <c r="N22" s="89"/>
      <c r="O22" s="89"/>
    </row>
    <row r="23" spans="1:15" ht="48" x14ac:dyDescent="0.25">
      <c r="A23" s="19" t="s">
        <v>37</v>
      </c>
      <c r="B23" s="15" t="s">
        <v>38</v>
      </c>
      <c r="C23" s="16">
        <v>100</v>
      </c>
      <c r="D23" s="17">
        <v>0.4</v>
      </c>
      <c r="E23" s="17">
        <v>0.4</v>
      </c>
      <c r="F23" s="17">
        <v>7.35</v>
      </c>
      <c r="G23" s="17">
        <v>47</v>
      </c>
      <c r="H23" s="17">
        <v>0.03</v>
      </c>
      <c r="I23" s="17">
        <v>8</v>
      </c>
      <c r="J23" s="17" t="s">
        <v>29</v>
      </c>
      <c r="K23" s="17">
        <v>0.1</v>
      </c>
      <c r="L23" s="17">
        <v>16</v>
      </c>
      <c r="M23" s="17">
        <v>11</v>
      </c>
      <c r="N23" s="17">
        <v>9</v>
      </c>
      <c r="O23" s="17">
        <v>0.03</v>
      </c>
    </row>
    <row r="24" spans="1:15" ht="48" x14ac:dyDescent="0.25">
      <c r="A24" s="19" t="s">
        <v>39</v>
      </c>
      <c r="B24" s="15" t="s">
        <v>40</v>
      </c>
      <c r="C24" s="23" t="s">
        <v>41</v>
      </c>
      <c r="D24" s="17">
        <v>12.3</v>
      </c>
      <c r="E24" s="17">
        <v>17.66</v>
      </c>
      <c r="F24" s="17">
        <v>29.85</v>
      </c>
      <c r="G24" s="17">
        <v>313</v>
      </c>
      <c r="H24" s="17">
        <v>0.20100000000000001</v>
      </c>
      <c r="I24" s="17">
        <v>8.0760000000000005</v>
      </c>
      <c r="J24" s="17">
        <v>0.18</v>
      </c>
      <c r="K24" s="17">
        <v>2.1</v>
      </c>
      <c r="L24" s="17">
        <v>57.66</v>
      </c>
      <c r="M24" s="17" t="s">
        <v>42</v>
      </c>
      <c r="N24" s="17" t="s">
        <v>43</v>
      </c>
      <c r="O24" s="17">
        <v>0.111</v>
      </c>
    </row>
    <row r="25" spans="1:15" ht="48" x14ac:dyDescent="0.25">
      <c r="A25" s="19" t="s">
        <v>44</v>
      </c>
      <c r="B25" s="15" t="s">
        <v>45</v>
      </c>
      <c r="C25" s="16">
        <v>200</v>
      </c>
      <c r="D25" s="17">
        <v>3.78</v>
      </c>
      <c r="E25" s="17">
        <v>0.67</v>
      </c>
      <c r="F25" s="17">
        <v>26</v>
      </c>
      <c r="G25" s="17">
        <v>125</v>
      </c>
      <c r="H25" s="17">
        <v>0.02</v>
      </c>
      <c r="I25" s="17">
        <v>1.33</v>
      </c>
      <c r="J25" s="18"/>
      <c r="K25" s="17">
        <v>1.2E-2</v>
      </c>
      <c r="L25" s="17">
        <v>133.33000000000001</v>
      </c>
      <c r="M25" s="17">
        <v>111.11</v>
      </c>
      <c r="N25" s="17">
        <v>25.56</v>
      </c>
      <c r="O25" s="17">
        <v>2</v>
      </c>
    </row>
    <row r="26" spans="1:15" x14ac:dyDescent="0.25">
      <c r="A26" s="10"/>
      <c r="B26" s="24" t="s">
        <v>33</v>
      </c>
      <c r="C26" s="25">
        <v>30</v>
      </c>
      <c r="D26" s="26">
        <v>2.2799999999999998</v>
      </c>
      <c r="E26" s="26">
        <v>0.24</v>
      </c>
      <c r="F26" s="26">
        <v>14.76</v>
      </c>
      <c r="G26" s="26">
        <v>71</v>
      </c>
      <c r="H26" s="26">
        <v>3.3000000000000002E-2</v>
      </c>
      <c r="I26" s="18" t="s">
        <v>29</v>
      </c>
      <c r="J26" s="18" t="s">
        <v>29</v>
      </c>
      <c r="K26" s="26">
        <v>0.33</v>
      </c>
      <c r="L26" s="26">
        <v>6</v>
      </c>
      <c r="M26" s="26">
        <v>19.5</v>
      </c>
      <c r="N26" s="26">
        <v>4.2</v>
      </c>
      <c r="O26" s="26">
        <v>0.33</v>
      </c>
    </row>
    <row r="27" spans="1:15" x14ac:dyDescent="0.25">
      <c r="A27" s="10"/>
      <c r="B27" s="15" t="s">
        <v>34</v>
      </c>
      <c r="C27" s="16">
        <v>20</v>
      </c>
      <c r="D27" s="17">
        <v>1</v>
      </c>
      <c r="E27" s="17">
        <v>0.2</v>
      </c>
      <c r="F27" s="17">
        <v>9</v>
      </c>
      <c r="G27" s="17">
        <v>44</v>
      </c>
      <c r="H27" s="17">
        <v>1.4E-2</v>
      </c>
      <c r="I27" s="17" t="s">
        <v>29</v>
      </c>
      <c r="J27" s="17" t="s">
        <v>29</v>
      </c>
      <c r="K27" s="17">
        <v>0.108</v>
      </c>
      <c r="L27" s="17">
        <v>2.76</v>
      </c>
      <c r="M27" s="17">
        <v>12.72</v>
      </c>
      <c r="N27" s="17">
        <v>3</v>
      </c>
      <c r="O27" s="17">
        <v>0.372</v>
      </c>
    </row>
    <row r="28" spans="1:15" x14ac:dyDescent="0.25">
      <c r="A28" s="10"/>
      <c r="B28" s="27" t="s">
        <v>35</v>
      </c>
      <c r="C28" s="28">
        <f>SUM(C23:C27)</f>
        <v>350</v>
      </c>
      <c r="D28" s="29">
        <f t="shared" ref="D28:O28" si="1">SUM(D23:D27)</f>
        <v>19.760000000000002</v>
      </c>
      <c r="E28" s="29">
        <f t="shared" si="1"/>
        <v>19.169999999999998</v>
      </c>
      <c r="F28" s="29">
        <f t="shared" si="1"/>
        <v>86.960000000000008</v>
      </c>
      <c r="G28" s="29">
        <f t="shared" si="1"/>
        <v>600</v>
      </c>
      <c r="H28" s="29">
        <f t="shared" si="1"/>
        <v>0.29800000000000004</v>
      </c>
      <c r="I28" s="29">
        <f t="shared" si="1"/>
        <v>17.405999999999999</v>
      </c>
      <c r="J28" s="29">
        <f t="shared" si="1"/>
        <v>0.18</v>
      </c>
      <c r="K28" s="29">
        <f t="shared" si="1"/>
        <v>2.6500000000000004</v>
      </c>
      <c r="L28" s="29">
        <f t="shared" si="1"/>
        <v>215.75</v>
      </c>
      <c r="M28" s="29">
        <f t="shared" si="1"/>
        <v>154.33000000000001</v>
      </c>
      <c r="N28" s="29">
        <f t="shared" si="1"/>
        <v>41.760000000000005</v>
      </c>
      <c r="O28" s="29">
        <f t="shared" si="1"/>
        <v>2.843</v>
      </c>
    </row>
    <row r="29" spans="1:15" x14ac:dyDescent="0.25">
      <c r="A29" s="10"/>
      <c r="B29" s="30"/>
      <c r="C29" s="12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</row>
    <row r="30" spans="1:15" x14ac:dyDescent="0.25">
      <c r="A30" s="10"/>
      <c r="B30" s="88" t="s">
        <v>46</v>
      </c>
      <c r="C30" s="89"/>
      <c r="D30" s="89"/>
      <c r="E30" s="89"/>
      <c r="F30" s="89"/>
      <c r="G30" s="89"/>
      <c r="H30" s="89"/>
      <c r="I30" s="89"/>
      <c r="J30" s="89"/>
      <c r="K30" s="89"/>
      <c r="L30" s="89"/>
      <c r="M30" s="89"/>
      <c r="N30" s="89"/>
      <c r="O30" s="89"/>
    </row>
    <row r="31" spans="1:15" x14ac:dyDescent="0.25">
      <c r="A31" s="10"/>
      <c r="B31" s="20"/>
      <c r="C31" s="16"/>
      <c r="D31" s="17"/>
      <c r="E31" s="17"/>
      <c r="F31" s="17"/>
      <c r="G31" s="17"/>
      <c r="H31" s="17"/>
      <c r="I31" s="17"/>
      <c r="J31" s="18"/>
      <c r="K31" s="17"/>
      <c r="L31" s="17"/>
      <c r="M31" s="17"/>
      <c r="N31" s="17"/>
      <c r="O31" s="17"/>
    </row>
    <row r="32" spans="1:15" ht="48" x14ac:dyDescent="0.25">
      <c r="A32" s="19" t="s">
        <v>47</v>
      </c>
      <c r="B32" s="15" t="s">
        <v>48</v>
      </c>
      <c r="C32" s="23" t="s">
        <v>49</v>
      </c>
      <c r="D32" s="17">
        <v>10.5</v>
      </c>
      <c r="E32" s="17">
        <v>11.03</v>
      </c>
      <c r="F32" s="17">
        <v>3.1840000000000002</v>
      </c>
      <c r="G32" s="17">
        <v>196</v>
      </c>
      <c r="H32" s="17">
        <v>0.14000000000000001</v>
      </c>
      <c r="I32" s="17">
        <v>3.89</v>
      </c>
      <c r="J32" s="18"/>
      <c r="K32" s="17">
        <v>0.36299999999999999</v>
      </c>
      <c r="L32" s="17">
        <v>66.805999999999997</v>
      </c>
      <c r="M32" s="17">
        <v>215.17400000000001</v>
      </c>
      <c r="N32" s="17">
        <v>30.164000000000001</v>
      </c>
      <c r="O32" s="17">
        <v>1.43</v>
      </c>
    </row>
    <row r="33" spans="1:15" ht="48" x14ac:dyDescent="0.25">
      <c r="A33" s="19" t="s">
        <v>50</v>
      </c>
      <c r="B33" s="31" t="s">
        <v>51</v>
      </c>
      <c r="C33" s="23" t="s">
        <v>52</v>
      </c>
      <c r="D33" s="17">
        <v>5.0999999999999996</v>
      </c>
      <c r="E33" s="17">
        <v>4.468</v>
      </c>
      <c r="F33" s="17">
        <v>28.5</v>
      </c>
      <c r="G33" s="17">
        <v>187</v>
      </c>
      <c r="H33" s="17">
        <v>8.6999999999999994E-2</v>
      </c>
      <c r="I33" s="17" t="s">
        <v>29</v>
      </c>
      <c r="J33" s="17">
        <v>0.1</v>
      </c>
      <c r="K33" s="17">
        <v>0.81599999999999995</v>
      </c>
      <c r="L33" s="17">
        <v>16.457000000000001</v>
      </c>
      <c r="M33" s="17">
        <v>57.009</v>
      </c>
      <c r="N33" s="17">
        <v>8.4789999999999992</v>
      </c>
      <c r="O33" s="17">
        <v>0.86899999999999999</v>
      </c>
    </row>
    <row r="34" spans="1:15" ht="48" x14ac:dyDescent="0.25">
      <c r="A34" s="19" t="s">
        <v>53</v>
      </c>
      <c r="B34" s="15" t="s">
        <v>54</v>
      </c>
      <c r="C34" s="23" t="s">
        <v>55</v>
      </c>
      <c r="D34" s="17">
        <v>8.4000000000000005E-2</v>
      </c>
      <c r="E34" s="17">
        <v>1.2E-2</v>
      </c>
      <c r="F34" s="17">
        <v>15.185</v>
      </c>
      <c r="G34" s="17">
        <v>62</v>
      </c>
      <c r="H34" s="17">
        <v>3.0000000000000001E-3</v>
      </c>
      <c r="I34" s="17">
        <v>2.8</v>
      </c>
      <c r="J34" s="18"/>
      <c r="K34" s="17">
        <v>1.4E-2</v>
      </c>
      <c r="L34" s="17">
        <v>3.25</v>
      </c>
      <c r="M34" s="17">
        <v>1.54</v>
      </c>
      <c r="N34" s="17">
        <v>0.84</v>
      </c>
      <c r="O34" s="17">
        <v>8.6999999999999994E-2</v>
      </c>
    </row>
    <row r="35" spans="1:15" x14ac:dyDescent="0.25">
      <c r="A35" s="10"/>
      <c r="B35" s="24" t="s">
        <v>33</v>
      </c>
      <c r="C35" s="25">
        <v>30</v>
      </c>
      <c r="D35" s="26">
        <v>2.2799999999999998</v>
      </c>
      <c r="E35" s="26">
        <v>0.24</v>
      </c>
      <c r="F35" s="26">
        <v>14.76</v>
      </c>
      <c r="G35" s="26">
        <v>71</v>
      </c>
      <c r="H35" s="26">
        <v>3.3000000000000002E-2</v>
      </c>
      <c r="I35" s="18" t="s">
        <v>29</v>
      </c>
      <c r="J35" s="18" t="s">
        <v>29</v>
      </c>
      <c r="K35" s="26">
        <v>0.33</v>
      </c>
      <c r="L35" s="26">
        <v>6</v>
      </c>
      <c r="M35" s="26">
        <v>19.5</v>
      </c>
      <c r="N35" s="26">
        <v>4.2</v>
      </c>
      <c r="O35" s="26">
        <v>0.33</v>
      </c>
    </row>
    <row r="36" spans="1:15" x14ac:dyDescent="0.25">
      <c r="A36" s="10"/>
      <c r="B36" s="24" t="s">
        <v>34</v>
      </c>
      <c r="C36" s="25">
        <v>20</v>
      </c>
      <c r="D36" s="26">
        <v>1</v>
      </c>
      <c r="E36" s="26">
        <v>0.2</v>
      </c>
      <c r="F36" s="26">
        <v>9</v>
      </c>
      <c r="G36" s="26">
        <v>44</v>
      </c>
      <c r="H36" s="26">
        <v>1.4E-2</v>
      </c>
      <c r="I36" s="17" t="s">
        <v>29</v>
      </c>
      <c r="J36" s="17" t="s">
        <v>29</v>
      </c>
      <c r="K36" s="26">
        <v>0.108</v>
      </c>
      <c r="L36" s="26">
        <v>2.76</v>
      </c>
      <c r="M36" s="26">
        <v>12.72</v>
      </c>
      <c r="N36" s="26">
        <v>3</v>
      </c>
      <c r="O36" s="26">
        <v>0.372</v>
      </c>
    </row>
    <row r="37" spans="1:15" x14ac:dyDescent="0.25">
      <c r="A37" s="10"/>
      <c r="B37" s="27" t="s">
        <v>35</v>
      </c>
      <c r="C37" s="28">
        <f>SUM(C31:C36)</f>
        <v>50</v>
      </c>
      <c r="D37" s="29">
        <f t="shared" ref="D37:O37" si="2">SUM(D31:D36)</f>
        <v>18.963999999999999</v>
      </c>
      <c r="E37" s="29">
        <f t="shared" si="2"/>
        <v>15.95</v>
      </c>
      <c r="F37" s="29">
        <f t="shared" si="2"/>
        <v>70.628999999999991</v>
      </c>
      <c r="G37" s="29">
        <f t="shared" si="2"/>
        <v>560</v>
      </c>
      <c r="H37" s="29">
        <f t="shared" si="2"/>
        <v>0.27700000000000002</v>
      </c>
      <c r="I37" s="29">
        <f t="shared" si="2"/>
        <v>6.6899999999999995</v>
      </c>
      <c r="J37" s="29">
        <f t="shared" si="2"/>
        <v>0.1</v>
      </c>
      <c r="K37" s="29">
        <f t="shared" si="2"/>
        <v>1.631</v>
      </c>
      <c r="L37" s="29">
        <f t="shared" si="2"/>
        <v>95.27300000000001</v>
      </c>
      <c r="M37" s="29">
        <f t="shared" si="2"/>
        <v>305.94300000000004</v>
      </c>
      <c r="N37" s="29">
        <f t="shared" si="2"/>
        <v>46.683000000000007</v>
      </c>
      <c r="O37" s="29">
        <f t="shared" si="2"/>
        <v>3.0880000000000001</v>
      </c>
    </row>
    <row r="38" spans="1:15" x14ac:dyDescent="0.25">
      <c r="A38" s="10"/>
      <c r="B38" s="27"/>
      <c r="C38" s="28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5" x14ac:dyDescent="0.25">
      <c r="A39" s="10"/>
      <c r="B39" s="88" t="s">
        <v>56</v>
      </c>
      <c r="C39" s="89"/>
      <c r="D39" s="89"/>
      <c r="E39" s="89"/>
      <c r="F39" s="89"/>
      <c r="G39" s="89"/>
      <c r="H39" s="89"/>
      <c r="I39" s="89"/>
      <c r="J39" s="89"/>
      <c r="K39" s="89"/>
      <c r="L39" s="89"/>
      <c r="M39" s="89"/>
      <c r="N39" s="89"/>
      <c r="O39" s="89"/>
    </row>
    <row r="40" spans="1:15" ht="48" x14ac:dyDescent="0.25">
      <c r="A40" s="19" t="s">
        <v>57</v>
      </c>
      <c r="B40" s="20" t="s">
        <v>58</v>
      </c>
      <c r="C40" s="16">
        <v>60</v>
      </c>
      <c r="D40" s="17" t="s">
        <v>59</v>
      </c>
      <c r="E40" s="17">
        <v>3.653</v>
      </c>
      <c r="F40" s="17">
        <v>11.58</v>
      </c>
      <c r="G40" s="17">
        <v>56</v>
      </c>
      <c r="H40" s="17">
        <v>1.0999999999999999E-2</v>
      </c>
      <c r="I40" s="17">
        <v>7.7</v>
      </c>
      <c r="J40" s="18"/>
      <c r="K40" s="17">
        <v>0.64100000000000001</v>
      </c>
      <c r="L40" s="17">
        <v>121.09</v>
      </c>
      <c r="M40" s="17">
        <v>84.581999999999994</v>
      </c>
      <c r="N40" s="17">
        <v>12.54</v>
      </c>
      <c r="O40" s="17">
        <v>0.19800000000000001</v>
      </c>
    </row>
    <row r="41" spans="1:15" ht="48" x14ac:dyDescent="0.25">
      <c r="A41" s="19" t="s">
        <v>60</v>
      </c>
      <c r="B41" s="31" t="s">
        <v>61</v>
      </c>
      <c r="C41" s="16">
        <v>90</v>
      </c>
      <c r="D41" s="17">
        <v>11.52</v>
      </c>
      <c r="E41" s="17">
        <v>6.0412499999999998</v>
      </c>
      <c r="F41" s="17">
        <v>21.779999999999998</v>
      </c>
      <c r="G41" s="17">
        <v>178.875</v>
      </c>
      <c r="H41" s="17">
        <v>0.09</v>
      </c>
      <c r="I41" s="17">
        <v>0</v>
      </c>
      <c r="J41" s="18">
        <v>0</v>
      </c>
      <c r="K41" s="17">
        <v>0</v>
      </c>
      <c r="L41" s="17">
        <v>100.60875000000001</v>
      </c>
      <c r="M41" s="17">
        <v>177.75</v>
      </c>
      <c r="N41" s="17">
        <v>0.72</v>
      </c>
      <c r="O41" s="17">
        <v>0.33750000000000002</v>
      </c>
    </row>
    <row r="42" spans="1:15" ht="48" x14ac:dyDescent="0.25">
      <c r="A42" s="19" t="s">
        <v>62</v>
      </c>
      <c r="B42" s="15" t="s">
        <v>63</v>
      </c>
      <c r="C42" s="16">
        <v>150</v>
      </c>
      <c r="D42" s="17">
        <v>3.09</v>
      </c>
      <c r="E42" s="17">
        <v>8.282</v>
      </c>
      <c r="F42" s="17">
        <v>22</v>
      </c>
      <c r="G42" s="17">
        <v>172</v>
      </c>
      <c r="H42" s="17">
        <v>0.16400000000000001</v>
      </c>
      <c r="I42" s="17">
        <v>7.9429999999999996</v>
      </c>
      <c r="J42" s="17">
        <v>0.08</v>
      </c>
      <c r="K42" s="17">
        <v>3</v>
      </c>
      <c r="L42" s="17">
        <v>47.805</v>
      </c>
      <c r="M42" s="17">
        <v>98.834999999999994</v>
      </c>
      <c r="N42" s="17">
        <v>8</v>
      </c>
      <c r="O42" s="17">
        <v>0</v>
      </c>
    </row>
    <row r="43" spans="1:15" ht="48" x14ac:dyDescent="0.25">
      <c r="A43" s="19" t="s">
        <v>64</v>
      </c>
      <c r="B43" s="15" t="s">
        <v>65</v>
      </c>
      <c r="C43" s="23" t="s">
        <v>66</v>
      </c>
      <c r="D43" s="17">
        <v>0.53</v>
      </c>
      <c r="E43" s="17" t="s">
        <v>29</v>
      </c>
      <c r="F43" s="17">
        <v>9.4700000000000006</v>
      </c>
      <c r="G43" s="17">
        <v>40</v>
      </c>
      <c r="H43" s="17" t="s">
        <v>29</v>
      </c>
      <c r="I43" s="17">
        <v>0.27</v>
      </c>
      <c r="J43" s="17" t="s">
        <v>29</v>
      </c>
      <c r="K43" s="17" t="s">
        <v>29</v>
      </c>
      <c r="L43" s="17">
        <v>13.6</v>
      </c>
      <c r="M43" s="17">
        <v>22.13</v>
      </c>
      <c r="N43" s="17">
        <v>11.73</v>
      </c>
      <c r="O43" s="17">
        <v>0.1</v>
      </c>
    </row>
    <row r="44" spans="1:15" x14ac:dyDescent="0.25">
      <c r="A44" s="10"/>
      <c r="B44" s="24" t="s">
        <v>33</v>
      </c>
      <c r="C44" s="25">
        <v>30</v>
      </c>
      <c r="D44" s="26">
        <v>2.2799999999999998</v>
      </c>
      <c r="E44" s="26">
        <v>0.24</v>
      </c>
      <c r="F44" s="26">
        <v>14.76</v>
      </c>
      <c r="G44" s="26">
        <v>71</v>
      </c>
      <c r="H44" s="26">
        <v>3.3000000000000002E-2</v>
      </c>
      <c r="I44" s="18" t="s">
        <v>29</v>
      </c>
      <c r="J44" s="18" t="s">
        <v>29</v>
      </c>
      <c r="K44" s="26">
        <v>0.33</v>
      </c>
      <c r="L44" s="26">
        <v>6</v>
      </c>
      <c r="M44" s="26">
        <v>19.5</v>
      </c>
      <c r="N44" s="26">
        <v>4.2</v>
      </c>
      <c r="O44" s="26">
        <v>0.33</v>
      </c>
    </row>
    <row r="45" spans="1:15" x14ac:dyDescent="0.25">
      <c r="A45" s="10"/>
      <c r="B45" s="24" t="s">
        <v>34</v>
      </c>
      <c r="C45" s="25">
        <v>20</v>
      </c>
      <c r="D45" s="26">
        <v>1</v>
      </c>
      <c r="E45" s="26">
        <v>0.2</v>
      </c>
      <c r="F45" s="26">
        <v>9</v>
      </c>
      <c r="G45" s="26">
        <v>44</v>
      </c>
      <c r="H45" s="26">
        <v>1.4E-2</v>
      </c>
      <c r="I45" s="17" t="s">
        <v>29</v>
      </c>
      <c r="J45" s="17" t="s">
        <v>29</v>
      </c>
      <c r="K45" s="26">
        <v>0.108</v>
      </c>
      <c r="L45" s="26">
        <v>2.76</v>
      </c>
      <c r="M45" s="26">
        <v>12.72</v>
      </c>
      <c r="N45" s="26">
        <v>3</v>
      </c>
      <c r="O45" s="26">
        <v>0.372</v>
      </c>
    </row>
    <row r="46" spans="1:15" x14ac:dyDescent="0.25">
      <c r="A46" s="10"/>
      <c r="B46" s="27" t="s">
        <v>35</v>
      </c>
      <c r="C46" s="28">
        <f>SUM(C40:C45)</f>
        <v>350</v>
      </c>
      <c r="D46" s="29">
        <f t="shared" ref="D46:O46" si="3">SUM(D40:D45)</f>
        <v>18.419999999999998</v>
      </c>
      <c r="E46" s="29">
        <f t="shared" si="3"/>
        <v>18.416249999999998</v>
      </c>
      <c r="F46" s="29">
        <f t="shared" si="3"/>
        <v>88.59</v>
      </c>
      <c r="G46" s="29">
        <f t="shared" si="3"/>
        <v>561.875</v>
      </c>
      <c r="H46" s="29">
        <f t="shared" si="3"/>
        <v>0.31200000000000006</v>
      </c>
      <c r="I46" s="29">
        <f t="shared" si="3"/>
        <v>15.913</v>
      </c>
      <c r="J46" s="29">
        <f t="shared" si="3"/>
        <v>0.08</v>
      </c>
      <c r="K46" s="29">
        <f t="shared" si="3"/>
        <v>4.0789999999999997</v>
      </c>
      <c r="L46" s="29">
        <f t="shared" si="3"/>
        <v>291.86375000000004</v>
      </c>
      <c r="M46" s="29">
        <f t="shared" si="3"/>
        <v>415.517</v>
      </c>
      <c r="N46" s="29">
        <f t="shared" si="3"/>
        <v>40.19</v>
      </c>
      <c r="O46" s="29">
        <f t="shared" si="3"/>
        <v>1.3374999999999999</v>
      </c>
    </row>
    <row r="47" spans="1:15" x14ac:dyDescent="0.25">
      <c r="A47" s="10"/>
      <c r="B47" s="30"/>
      <c r="C47" s="12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</row>
    <row r="48" spans="1:15" x14ac:dyDescent="0.25">
      <c r="A48" s="10"/>
      <c r="B48" s="88" t="s">
        <v>67</v>
      </c>
      <c r="C48" s="89"/>
      <c r="D48" s="89"/>
      <c r="E48" s="89"/>
      <c r="F48" s="89"/>
      <c r="G48" s="89"/>
      <c r="H48" s="89"/>
      <c r="I48" s="89"/>
      <c r="J48" s="89"/>
      <c r="K48" s="89"/>
      <c r="L48" s="89"/>
      <c r="M48" s="89"/>
      <c r="N48" s="89"/>
      <c r="O48" s="89"/>
    </row>
    <row r="49" spans="1:15" x14ac:dyDescent="0.25">
      <c r="A49" s="10"/>
      <c r="B49" s="15"/>
      <c r="C49" s="16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</row>
    <row r="50" spans="1:15" ht="48" x14ac:dyDescent="0.25">
      <c r="A50" s="19" t="s">
        <v>25</v>
      </c>
      <c r="B50" s="15" t="s">
        <v>26</v>
      </c>
      <c r="C50" s="21">
        <v>90</v>
      </c>
      <c r="D50" s="22">
        <v>10.8675</v>
      </c>
      <c r="E50" s="22">
        <v>13.963500000000002</v>
      </c>
      <c r="F50" s="22">
        <v>10.631249999999998</v>
      </c>
      <c r="G50" s="22">
        <v>204.75</v>
      </c>
      <c r="H50" s="22">
        <v>0.18675000000000003</v>
      </c>
      <c r="I50" s="22">
        <v>4.3436250000000003</v>
      </c>
      <c r="J50" s="22">
        <v>0</v>
      </c>
      <c r="K50" s="22">
        <v>1.5569999999999999</v>
      </c>
      <c r="L50" s="22">
        <v>61.845749999999995</v>
      </c>
      <c r="M50" s="22">
        <v>174.40424999999999</v>
      </c>
      <c r="N50" s="22">
        <v>24.671250000000001</v>
      </c>
      <c r="O50" s="22">
        <v>1.8877499999999998</v>
      </c>
    </row>
    <row r="51" spans="1:15" ht="48" x14ac:dyDescent="0.25">
      <c r="A51" s="19" t="s">
        <v>68</v>
      </c>
      <c r="B51" s="15" t="s">
        <v>69</v>
      </c>
      <c r="C51" s="16">
        <v>150</v>
      </c>
      <c r="D51" s="17">
        <v>3.8340000000000001</v>
      </c>
      <c r="E51" s="17">
        <v>5.4340000000000002</v>
      </c>
      <c r="F51" s="17">
        <v>29.6</v>
      </c>
      <c r="G51" s="17">
        <v>210</v>
      </c>
      <c r="H51" s="17">
        <v>4.3999999999999997E-2</v>
      </c>
      <c r="I51" s="17" t="s">
        <v>29</v>
      </c>
      <c r="J51" s="17">
        <v>0.18</v>
      </c>
      <c r="K51" s="17">
        <v>0.28399999999999997</v>
      </c>
      <c r="L51" s="17">
        <v>11.46</v>
      </c>
      <c r="M51" s="17">
        <v>84.15</v>
      </c>
      <c r="N51" s="17">
        <v>13.33</v>
      </c>
      <c r="O51" s="17">
        <v>0.01</v>
      </c>
    </row>
    <row r="52" spans="1:15" ht="48" x14ac:dyDescent="0.25">
      <c r="A52" s="19" t="s">
        <v>30</v>
      </c>
      <c r="B52" s="15" t="s">
        <v>31</v>
      </c>
      <c r="C52" s="23" t="s">
        <v>32</v>
      </c>
      <c r="D52" s="17">
        <v>1.52</v>
      </c>
      <c r="E52" s="17">
        <v>1.35</v>
      </c>
      <c r="F52" s="17">
        <v>15.9</v>
      </c>
      <c r="G52" s="17">
        <v>81</v>
      </c>
      <c r="H52" s="17">
        <v>0.04</v>
      </c>
      <c r="I52" s="17">
        <v>1.33</v>
      </c>
      <c r="J52" s="17">
        <v>0.16</v>
      </c>
      <c r="K52" s="17" t="s">
        <v>29</v>
      </c>
      <c r="L52" s="17">
        <v>136.6</v>
      </c>
      <c r="M52" s="17">
        <v>92.8</v>
      </c>
      <c r="N52" s="17">
        <v>5.4</v>
      </c>
      <c r="O52" s="17">
        <v>0.11</v>
      </c>
    </row>
    <row r="53" spans="1:15" x14ac:dyDescent="0.25">
      <c r="A53" s="10"/>
      <c r="B53" s="24" t="s">
        <v>33</v>
      </c>
      <c r="C53" s="25">
        <v>30</v>
      </c>
      <c r="D53" s="26">
        <v>2.2799999999999998</v>
      </c>
      <c r="E53" s="26">
        <v>0.24</v>
      </c>
      <c r="F53" s="26">
        <v>14.76</v>
      </c>
      <c r="G53" s="26">
        <v>71</v>
      </c>
      <c r="H53" s="26">
        <v>3.3000000000000002E-2</v>
      </c>
      <c r="I53" s="18" t="s">
        <v>29</v>
      </c>
      <c r="J53" s="18" t="s">
        <v>29</v>
      </c>
      <c r="K53" s="26">
        <v>0.33</v>
      </c>
      <c r="L53" s="26">
        <v>6</v>
      </c>
      <c r="M53" s="26">
        <v>19.5</v>
      </c>
      <c r="N53" s="26">
        <v>4.2</v>
      </c>
      <c r="O53" s="26">
        <v>0.33</v>
      </c>
    </row>
    <row r="54" spans="1:15" x14ac:dyDescent="0.25">
      <c r="A54" s="10"/>
      <c r="B54" s="24" t="s">
        <v>34</v>
      </c>
      <c r="C54" s="25">
        <v>20</v>
      </c>
      <c r="D54" s="26">
        <v>1</v>
      </c>
      <c r="E54" s="26">
        <v>0.2</v>
      </c>
      <c r="F54" s="26">
        <v>9</v>
      </c>
      <c r="G54" s="26">
        <v>44</v>
      </c>
      <c r="H54" s="26">
        <v>1.4E-2</v>
      </c>
      <c r="I54" s="17" t="s">
        <v>29</v>
      </c>
      <c r="J54" s="17" t="s">
        <v>29</v>
      </c>
      <c r="K54" s="26">
        <v>0.108</v>
      </c>
      <c r="L54" s="26">
        <v>2.76</v>
      </c>
      <c r="M54" s="26" t="s">
        <v>70</v>
      </c>
      <c r="N54" s="26">
        <v>3</v>
      </c>
      <c r="O54" s="26">
        <v>0.372</v>
      </c>
    </row>
    <row r="55" spans="1:15" x14ac:dyDescent="0.25">
      <c r="A55" s="10"/>
      <c r="B55" s="27" t="s">
        <v>35</v>
      </c>
      <c r="C55" s="28">
        <f>SUM(C49:C54)</f>
        <v>290</v>
      </c>
      <c r="D55" s="29">
        <f t="shared" ref="D55:O55" si="4">SUM(D49:D54)</f>
        <v>19.5015</v>
      </c>
      <c r="E55" s="29">
        <f t="shared" si="4"/>
        <v>21.1875</v>
      </c>
      <c r="F55" s="29">
        <f t="shared" si="4"/>
        <v>79.891249999999999</v>
      </c>
      <c r="G55" s="29">
        <f t="shared" si="4"/>
        <v>610.75</v>
      </c>
      <c r="H55" s="29">
        <f t="shared" si="4"/>
        <v>0.31774999999999998</v>
      </c>
      <c r="I55" s="29">
        <f t="shared" si="4"/>
        <v>5.6736250000000004</v>
      </c>
      <c r="J55" s="29">
        <f t="shared" si="4"/>
        <v>0.33999999999999997</v>
      </c>
      <c r="K55" s="29">
        <f t="shared" si="4"/>
        <v>2.2789999999999999</v>
      </c>
      <c r="L55" s="29">
        <f t="shared" si="4"/>
        <v>218.66574999999997</v>
      </c>
      <c r="M55" s="29">
        <f t="shared" si="4"/>
        <v>370.85425000000004</v>
      </c>
      <c r="N55" s="29">
        <f t="shared" si="4"/>
        <v>50.60125</v>
      </c>
      <c r="O55" s="29">
        <f t="shared" si="4"/>
        <v>2.7097499999999997</v>
      </c>
    </row>
    <row r="56" spans="1:15" x14ac:dyDescent="0.25">
      <c r="A56" s="10"/>
      <c r="B56" s="30"/>
      <c r="C56" s="12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</row>
    <row r="57" spans="1:15" x14ac:dyDescent="0.25">
      <c r="A57" s="10"/>
      <c r="B57" s="88" t="s">
        <v>71</v>
      </c>
      <c r="C57" s="89"/>
      <c r="D57" s="89"/>
      <c r="E57" s="89"/>
      <c r="F57" s="89"/>
      <c r="G57" s="89"/>
      <c r="H57" s="89"/>
      <c r="I57" s="89"/>
      <c r="J57" s="89"/>
      <c r="K57" s="89"/>
      <c r="L57" s="89"/>
      <c r="M57" s="89"/>
      <c r="N57" s="89"/>
      <c r="O57" s="89"/>
    </row>
    <row r="58" spans="1:15" ht="48" x14ac:dyDescent="0.25">
      <c r="A58" s="19" t="s">
        <v>37</v>
      </c>
      <c r="B58" s="15" t="s">
        <v>72</v>
      </c>
      <c r="C58" s="16">
        <v>100</v>
      </c>
      <c r="D58" s="17">
        <v>0.4</v>
      </c>
      <c r="E58" s="17">
        <v>0.4</v>
      </c>
      <c r="F58" s="17">
        <v>7.35</v>
      </c>
      <c r="G58" s="17">
        <v>47</v>
      </c>
      <c r="H58" s="17">
        <v>0.03</v>
      </c>
      <c r="I58" s="17">
        <v>8</v>
      </c>
      <c r="J58" s="17" t="s">
        <v>29</v>
      </c>
      <c r="K58" s="17">
        <v>0.2</v>
      </c>
      <c r="L58" s="17">
        <v>46</v>
      </c>
      <c r="M58" s="17">
        <v>11</v>
      </c>
      <c r="N58" s="17">
        <v>0.1</v>
      </c>
      <c r="O58" s="17">
        <v>0</v>
      </c>
    </row>
    <row r="59" spans="1:15" ht="48" x14ac:dyDescent="0.25">
      <c r="A59" s="19" t="s">
        <v>73</v>
      </c>
      <c r="B59" s="15" t="s">
        <v>74</v>
      </c>
      <c r="C59" s="16">
        <v>60</v>
      </c>
      <c r="D59" s="17">
        <v>2.6</v>
      </c>
      <c r="E59" s="17">
        <v>5.0579999999999998</v>
      </c>
      <c r="F59" s="17">
        <v>4.944</v>
      </c>
      <c r="G59" s="17">
        <v>56</v>
      </c>
      <c r="H59" s="17">
        <v>1.2999999999999999E-2</v>
      </c>
      <c r="I59" s="17">
        <v>5.18</v>
      </c>
      <c r="J59" s="17" t="s">
        <v>29</v>
      </c>
      <c r="K59" s="17">
        <v>1.381</v>
      </c>
      <c r="L59" s="17">
        <v>25.277999999999999</v>
      </c>
      <c r="M59" s="17">
        <v>18.606000000000002</v>
      </c>
      <c r="N59" s="17">
        <v>8.6159999999999997</v>
      </c>
      <c r="O59" s="17">
        <v>0.01</v>
      </c>
    </row>
    <row r="60" spans="1:15" ht="48" x14ac:dyDescent="0.25">
      <c r="A60" s="19" t="s">
        <v>75</v>
      </c>
      <c r="B60" s="15" t="s">
        <v>76</v>
      </c>
      <c r="C60" s="23" t="s">
        <v>77</v>
      </c>
      <c r="D60" s="17">
        <v>10.34</v>
      </c>
      <c r="E60" s="17">
        <v>12.175000000000001</v>
      </c>
      <c r="F60" s="17">
        <v>20.34</v>
      </c>
      <c r="G60" s="17">
        <v>237</v>
      </c>
      <c r="H60" s="17">
        <v>0.159</v>
      </c>
      <c r="I60" s="17">
        <v>0.49099999999999999</v>
      </c>
      <c r="J60" s="17">
        <v>0.18</v>
      </c>
      <c r="K60" s="17">
        <v>1.2829999999999999</v>
      </c>
      <c r="L60" s="17">
        <v>79.453000000000003</v>
      </c>
      <c r="M60" s="17">
        <v>239.018</v>
      </c>
      <c r="N60" s="17">
        <v>10.579000000000001</v>
      </c>
      <c r="O60" s="17">
        <v>0.01</v>
      </c>
    </row>
    <row r="61" spans="1:15" ht="48" x14ac:dyDescent="0.25">
      <c r="A61" s="19" t="s">
        <v>78</v>
      </c>
      <c r="B61" s="15" t="s">
        <v>79</v>
      </c>
      <c r="C61" s="16">
        <v>200</v>
      </c>
      <c r="D61" s="17">
        <v>3.6</v>
      </c>
      <c r="E61" s="17">
        <v>2.67</v>
      </c>
      <c r="F61" s="17">
        <v>29.2</v>
      </c>
      <c r="G61" s="17">
        <v>155</v>
      </c>
      <c r="H61" s="17">
        <v>0.03</v>
      </c>
      <c r="I61" s="17">
        <v>1.47</v>
      </c>
      <c r="J61" s="18"/>
      <c r="K61" s="18"/>
      <c r="L61" s="17">
        <v>158.66999999999999</v>
      </c>
      <c r="M61" s="17">
        <v>132</v>
      </c>
      <c r="N61" s="17">
        <v>29.33</v>
      </c>
      <c r="O61" s="17">
        <v>2.4</v>
      </c>
    </row>
    <row r="62" spans="1:15" x14ac:dyDescent="0.25">
      <c r="A62" s="10"/>
      <c r="B62" s="24" t="s">
        <v>33</v>
      </c>
      <c r="C62" s="25">
        <v>30</v>
      </c>
      <c r="D62" s="26">
        <v>2.2799999999999998</v>
      </c>
      <c r="E62" s="26">
        <v>0.24</v>
      </c>
      <c r="F62" s="26">
        <v>14.76</v>
      </c>
      <c r="G62" s="26">
        <v>71</v>
      </c>
      <c r="H62" s="26">
        <v>3.3000000000000002E-2</v>
      </c>
      <c r="I62" s="18" t="s">
        <v>29</v>
      </c>
      <c r="J62" s="18" t="s">
        <v>29</v>
      </c>
      <c r="K62" s="26">
        <v>0.33</v>
      </c>
      <c r="L62" s="26">
        <v>6</v>
      </c>
      <c r="M62" s="26">
        <v>19.5</v>
      </c>
      <c r="N62" s="26">
        <v>4200</v>
      </c>
      <c r="O62" s="26">
        <v>0.33</v>
      </c>
    </row>
    <row r="63" spans="1:15" x14ac:dyDescent="0.25">
      <c r="A63" s="10"/>
      <c r="B63" s="24" t="s">
        <v>34</v>
      </c>
      <c r="C63" s="25">
        <v>20</v>
      </c>
      <c r="D63" s="26">
        <v>1</v>
      </c>
      <c r="E63" s="26">
        <v>0.2</v>
      </c>
      <c r="F63" s="26">
        <v>9</v>
      </c>
      <c r="G63" s="26">
        <v>44</v>
      </c>
      <c r="H63" s="26">
        <v>1.4E-2</v>
      </c>
      <c r="I63" s="17" t="s">
        <v>29</v>
      </c>
      <c r="J63" s="17" t="s">
        <v>29</v>
      </c>
      <c r="K63" s="26">
        <v>0.108</v>
      </c>
      <c r="L63" s="26">
        <v>2.76</v>
      </c>
      <c r="M63" s="26">
        <v>12.72</v>
      </c>
      <c r="N63" s="26">
        <v>3</v>
      </c>
      <c r="O63" s="26">
        <v>0.372</v>
      </c>
    </row>
    <row r="64" spans="1:15" x14ac:dyDescent="0.25">
      <c r="A64" s="10"/>
      <c r="B64" s="27" t="s">
        <v>35</v>
      </c>
      <c r="C64" s="28">
        <f>SUM(C58:C63)</f>
        <v>410</v>
      </c>
      <c r="D64" s="29">
        <f t="shared" ref="D64:O64" si="5">SUM(D58:D63)</f>
        <v>20.220000000000002</v>
      </c>
      <c r="E64" s="29">
        <f t="shared" si="5"/>
        <v>20.743000000000002</v>
      </c>
      <c r="F64" s="29">
        <f t="shared" si="5"/>
        <v>85.594000000000008</v>
      </c>
      <c r="G64" s="29">
        <f t="shared" si="5"/>
        <v>610</v>
      </c>
      <c r="H64" s="29">
        <f t="shared" si="5"/>
        <v>0.27900000000000003</v>
      </c>
      <c r="I64" s="29">
        <f t="shared" si="5"/>
        <v>15.141</v>
      </c>
      <c r="J64" s="29">
        <f t="shared" si="5"/>
        <v>0.18</v>
      </c>
      <c r="K64" s="29">
        <f t="shared" si="5"/>
        <v>3.302</v>
      </c>
      <c r="L64" s="29">
        <f t="shared" si="5"/>
        <v>318.16099999999994</v>
      </c>
      <c r="M64" s="29">
        <f t="shared" si="5"/>
        <v>432.84400000000005</v>
      </c>
      <c r="N64" s="29">
        <f t="shared" si="5"/>
        <v>4251.625</v>
      </c>
      <c r="O64" s="29">
        <f t="shared" si="5"/>
        <v>3.1219999999999999</v>
      </c>
    </row>
    <row r="65" spans="1:15" x14ac:dyDescent="0.25">
      <c r="A65" s="33"/>
      <c r="B65" s="7"/>
      <c r="C65" s="8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</row>
    <row r="66" spans="1:15" x14ac:dyDescent="0.25">
      <c r="A66" s="34"/>
      <c r="B66" s="35"/>
      <c r="C66" s="36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</row>
    <row r="67" spans="1:15" x14ac:dyDescent="0.25">
      <c r="A67" s="33"/>
      <c r="B67" s="7"/>
      <c r="C67" s="8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</row>
    <row r="68" spans="1:15" ht="28.5" x14ac:dyDescent="0.25">
      <c r="A68" s="10"/>
      <c r="B68" s="38" t="s">
        <v>9</v>
      </c>
      <c r="C68" s="39" t="s">
        <v>10</v>
      </c>
      <c r="D68" s="32" t="s">
        <v>80</v>
      </c>
      <c r="E68" s="32" t="s">
        <v>12</v>
      </c>
      <c r="F68" s="13" t="s">
        <v>81</v>
      </c>
      <c r="G68" s="13" t="s">
        <v>82</v>
      </c>
      <c r="H68" s="13" t="s">
        <v>83</v>
      </c>
      <c r="I68" s="13" t="s">
        <v>84</v>
      </c>
      <c r="J68" s="13" t="s">
        <v>17</v>
      </c>
      <c r="K68" s="13" t="s">
        <v>85</v>
      </c>
      <c r="L68" s="32" t="s">
        <v>19</v>
      </c>
      <c r="M68" s="32" t="s">
        <v>20</v>
      </c>
      <c r="N68" s="32" t="s">
        <v>21</v>
      </c>
      <c r="O68" s="32" t="s">
        <v>22</v>
      </c>
    </row>
    <row r="69" spans="1:15" x14ac:dyDescent="0.25">
      <c r="A69" s="10"/>
      <c r="B69" s="88" t="s">
        <v>86</v>
      </c>
      <c r="C69" s="89"/>
      <c r="D69" s="89"/>
      <c r="E69" s="89"/>
      <c r="F69" s="89"/>
      <c r="G69" s="89"/>
      <c r="H69" s="89"/>
      <c r="I69" s="89"/>
      <c r="J69" s="89"/>
      <c r="K69" s="89"/>
      <c r="L69" s="89"/>
      <c r="M69" s="89"/>
      <c r="N69" s="89"/>
      <c r="O69" s="89"/>
    </row>
    <row r="70" spans="1:15" x14ac:dyDescent="0.25">
      <c r="A70" s="10"/>
      <c r="B70" s="92" t="s">
        <v>24</v>
      </c>
      <c r="C70" s="93"/>
      <c r="D70" s="93"/>
      <c r="E70" s="93"/>
      <c r="F70" s="93"/>
      <c r="G70" s="93"/>
      <c r="H70" s="93"/>
      <c r="I70" s="93"/>
      <c r="J70" s="93"/>
      <c r="K70" s="93"/>
      <c r="L70" s="93"/>
      <c r="M70" s="93"/>
      <c r="N70" s="93"/>
      <c r="O70" s="93"/>
    </row>
    <row r="71" spans="1:15" ht="48" x14ac:dyDescent="0.25">
      <c r="A71" s="19" t="s">
        <v>37</v>
      </c>
      <c r="B71" s="15" t="s">
        <v>38</v>
      </c>
      <c r="C71" s="16">
        <v>100</v>
      </c>
      <c r="D71" s="17">
        <v>0.4</v>
      </c>
      <c r="E71" s="17">
        <v>0.4</v>
      </c>
      <c r="F71" s="17">
        <v>7.35</v>
      </c>
      <c r="G71" s="17">
        <v>47</v>
      </c>
      <c r="H71" s="17">
        <v>0.03</v>
      </c>
      <c r="I71" s="17">
        <v>8</v>
      </c>
      <c r="J71" s="17" t="s">
        <v>29</v>
      </c>
      <c r="K71" s="17">
        <v>0.1</v>
      </c>
      <c r="L71" s="17">
        <v>16</v>
      </c>
      <c r="M71" s="17">
        <v>11</v>
      </c>
      <c r="N71" s="17">
        <v>9</v>
      </c>
      <c r="O71" s="17">
        <v>0.03</v>
      </c>
    </row>
    <row r="72" spans="1:15" ht="36" x14ac:dyDescent="0.25">
      <c r="A72" s="19" t="s">
        <v>87</v>
      </c>
      <c r="B72" s="20" t="s">
        <v>88</v>
      </c>
      <c r="C72" s="16">
        <v>60</v>
      </c>
      <c r="D72" s="17">
        <v>0.82</v>
      </c>
      <c r="E72" s="17">
        <v>3.7</v>
      </c>
      <c r="F72" s="17">
        <v>5.0999999999999996</v>
      </c>
      <c r="G72" s="17">
        <v>56.88</v>
      </c>
      <c r="H72" s="17">
        <v>3.3000000000000002E-2</v>
      </c>
      <c r="I72" s="17">
        <v>6.15</v>
      </c>
      <c r="J72" s="17">
        <v>0</v>
      </c>
      <c r="K72" s="17">
        <v>0.4</v>
      </c>
      <c r="L72" s="17">
        <v>126.88</v>
      </c>
      <c r="M72" s="17">
        <v>120.41</v>
      </c>
      <c r="N72" s="17">
        <v>41.33</v>
      </c>
      <c r="O72" s="17">
        <v>1.9</v>
      </c>
    </row>
    <row r="73" spans="1:15" ht="48" x14ac:dyDescent="0.25">
      <c r="A73" s="19" t="s">
        <v>89</v>
      </c>
      <c r="B73" s="15" t="s">
        <v>90</v>
      </c>
      <c r="C73" s="23" t="s">
        <v>91</v>
      </c>
      <c r="D73" s="17">
        <v>8.33</v>
      </c>
      <c r="E73" s="17">
        <v>7.7430000000000003</v>
      </c>
      <c r="F73" s="17">
        <v>3.194</v>
      </c>
      <c r="G73" s="17">
        <v>175</v>
      </c>
      <c r="H73" s="17">
        <v>0.03</v>
      </c>
      <c r="I73" s="17">
        <v>0.65</v>
      </c>
      <c r="J73" s="17">
        <v>0.1</v>
      </c>
      <c r="K73" s="17">
        <v>1.256</v>
      </c>
      <c r="L73" s="17">
        <v>100.53</v>
      </c>
      <c r="M73" s="17">
        <v>110.071</v>
      </c>
      <c r="N73" s="17">
        <v>7.6999999999999999E-2</v>
      </c>
      <c r="O73" s="17">
        <v>1</v>
      </c>
    </row>
    <row r="74" spans="1:15" ht="48" x14ac:dyDescent="0.25">
      <c r="A74" s="19" t="s">
        <v>92</v>
      </c>
      <c r="B74" s="15" t="s">
        <v>93</v>
      </c>
      <c r="C74" s="16">
        <v>150</v>
      </c>
      <c r="D74" s="17">
        <v>6.6619999999999999</v>
      </c>
      <c r="E74" s="17">
        <v>9.0239999999999991</v>
      </c>
      <c r="F74" s="17">
        <v>34</v>
      </c>
      <c r="G74" s="17">
        <v>170</v>
      </c>
      <c r="H74" s="17">
        <v>0.29199999999999998</v>
      </c>
      <c r="I74" s="17" t="s">
        <v>29</v>
      </c>
      <c r="J74" s="18"/>
      <c r="K74" s="17">
        <v>0.51800000000000002</v>
      </c>
      <c r="L74" s="17">
        <v>37.351999999999997</v>
      </c>
      <c r="M74" s="17">
        <v>170.553</v>
      </c>
      <c r="N74" s="17">
        <v>40.549999999999997</v>
      </c>
      <c r="O74" s="17">
        <v>1.101</v>
      </c>
    </row>
    <row r="75" spans="1:15" ht="48" x14ac:dyDescent="0.25">
      <c r="A75" s="19" t="s">
        <v>64</v>
      </c>
      <c r="B75" s="15" t="s">
        <v>65</v>
      </c>
      <c r="C75" s="23" t="s">
        <v>66</v>
      </c>
      <c r="D75" s="17">
        <v>0.53</v>
      </c>
      <c r="E75" s="17" t="s">
        <v>29</v>
      </c>
      <c r="F75" s="17">
        <v>9.4700000000000006</v>
      </c>
      <c r="G75" s="17">
        <v>40</v>
      </c>
      <c r="H75" s="17" t="s">
        <v>29</v>
      </c>
      <c r="I75" s="17">
        <v>0.27</v>
      </c>
      <c r="J75" s="17" t="s">
        <v>29</v>
      </c>
      <c r="K75" s="17" t="s">
        <v>29</v>
      </c>
      <c r="L75" s="17">
        <v>13.6</v>
      </c>
      <c r="M75" s="17">
        <v>22.13</v>
      </c>
      <c r="N75" s="17">
        <v>11.73</v>
      </c>
      <c r="O75" s="17">
        <v>0.1</v>
      </c>
    </row>
    <row r="76" spans="1:15" x14ac:dyDescent="0.25">
      <c r="A76" s="10"/>
      <c r="B76" s="24" t="s">
        <v>33</v>
      </c>
      <c r="C76" s="25">
        <v>30</v>
      </c>
      <c r="D76" s="26">
        <v>2.2799999999999998</v>
      </c>
      <c r="E76" s="26">
        <v>0.24</v>
      </c>
      <c r="F76" s="26">
        <v>14.76</v>
      </c>
      <c r="G76" s="26">
        <v>71</v>
      </c>
      <c r="H76" s="26">
        <v>3.3000000000000002E-2</v>
      </c>
      <c r="I76" s="18" t="s">
        <v>29</v>
      </c>
      <c r="J76" s="18" t="s">
        <v>29</v>
      </c>
      <c r="K76" s="26">
        <v>0.33</v>
      </c>
      <c r="L76" s="26">
        <v>6</v>
      </c>
      <c r="M76" s="26">
        <v>19.5</v>
      </c>
      <c r="N76" s="26">
        <v>4.2</v>
      </c>
      <c r="O76" s="26">
        <v>0.33</v>
      </c>
    </row>
    <row r="77" spans="1:15" x14ac:dyDescent="0.25">
      <c r="A77" s="10"/>
      <c r="B77" s="24" t="s">
        <v>34</v>
      </c>
      <c r="C77" s="25">
        <v>20</v>
      </c>
      <c r="D77" s="26">
        <v>1</v>
      </c>
      <c r="E77" s="26">
        <v>0.2</v>
      </c>
      <c r="F77" s="26">
        <v>9</v>
      </c>
      <c r="G77" s="26">
        <v>44</v>
      </c>
      <c r="H77" s="26">
        <v>1.4E-2</v>
      </c>
      <c r="I77" s="17" t="s">
        <v>29</v>
      </c>
      <c r="J77" s="17" t="s">
        <v>29</v>
      </c>
      <c r="K77" s="26">
        <v>0.108</v>
      </c>
      <c r="L77" s="26">
        <v>2.76</v>
      </c>
      <c r="M77" s="26">
        <v>12.72</v>
      </c>
      <c r="N77" s="26">
        <v>3</v>
      </c>
      <c r="O77" s="26">
        <v>0.372</v>
      </c>
    </row>
    <row r="78" spans="1:15" x14ac:dyDescent="0.25">
      <c r="A78" s="10"/>
      <c r="B78" s="27" t="s">
        <v>35</v>
      </c>
      <c r="C78" s="28">
        <f>SUM(C71:C77)</f>
        <v>360</v>
      </c>
      <c r="D78" s="29">
        <f t="shared" ref="D78:O78" si="6">SUM(D71:D77)</f>
        <v>20.022000000000002</v>
      </c>
      <c r="E78" s="29">
        <f t="shared" si="6"/>
        <v>21.306999999999995</v>
      </c>
      <c r="F78" s="29">
        <f t="shared" si="6"/>
        <v>82.873999999999995</v>
      </c>
      <c r="G78" s="29">
        <f t="shared" si="6"/>
        <v>603.88</v>
      </c>
      <c r="H78" s="29">
        <f t="shared" si="6"/>
        <v>0.43200000000000005</v>
      </c>
      <c r="I78" s="29">
        <f t="shared" si="6"/>
        <v>15.07</v>
      </c>
      <c r="J78" s="29">
        <f t="shared" si="6"/>
        <v>0.1</v>
      </c>
      <c r="K78" s="29">
        <f t="shared" si="6"/>
        <v>2.7120000000000002</v>
      </c>
      <c r="L78" s="29">
        <f t="shared" si="6"/>
        <v>303.12200000000001</v>
      </c>
      <c r="M78" s="29">
        <f t="shared" si="6"/>
        <v>466.38400000000001</v>
      </c>
      <c r="N78" s="29">
        <f t="shared" si="6"/>
        <v>109.887</v>
      </c>
      <c r="O78" s="29">
        <f t="shared" si="6"/>
        <v>4.8329999999999993</v>
      </c>
    </row>
    <row r="79" spans="1:15" x14ac:dyDescent="0.25">
      <c r="A79" s="10"/>
      <c r="B79" s="40"/>
      <c r="C79" s="41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</row>
    <row r="80" spans="1:15" x14ac:dyDescent="0.25">
      <c r="A80" s="10"/>
      <c r="B80" s="88" t="s">
        <v>36</v>
      </c>
      <c r="C80" s="89"/>
      <c r="D80" s="89"/>
      <c r="E80" s="89"/>
      <c r="F80" s="89"/>
      <c r="G80" s="89"/>
      <c r="H80" s="89"/>
      <c r="I80" s="89"/>
      <c r="J80" s="89"/>
      <c r="K80" s="89"/>
      <c r="L80" s="89"/>
      <c r="M80" s="89"/>
      <c r="N80" s="89"/>
      <c r="O80" s="89"/>
    </row>
    <row r="81" spans="1:15" ht="48" x14ac:dyDescent="0.25">
      <c r="A81" s="19" t="s">
        <v>57</v>
      </c>
      <c r="B81" s="15" t="s">
        <v>94</v>
      </c>
      <c r="C81" s="16">
        <v>60</v>
      </c>
      <c r="D81" s="17">
        <v>0.85499999999999998</v>
      </c>
      <c r="E81" s="17">
        <v>3.653</v>
      </c>
      <c r="F81" s="17">
        <v>11.58</v>
      </c>
      <c r="G81" s="17">
        <v>56</v>
      </c>
      <c r="H81" s="17">
        <v>1.0999999999999999E-2</v>
      </c>
      <c r="I81" s="17">
        <v>7.7</v>
      </c>
      <c r="J81" s="18"/>
      <c r="K81" s="17">
        <v>0.64100000000000001</v>
      </c>
      <c r="L81" s="17">
        <v>121.09</v>
      </c>
      <c r="M81" s="17">
        <v>84.581999999999994</v>
      </c>
      <c r="N81" s="17">
        <v>12.54</v>
      </c>
      <c r="O81" s="17">
        <v>0.19800000000000001</v>
      </c>
    </row>
    <row r="82" spans="1:15" ht="48" x14ac:dyDescent="0.25">
      <c r="A82" s="19" t="s">
        <v>95</v>
      </c>
      <c r="B82" s="15" t="s">
        <v>96</v>
      </c>
      <c r="C82" s="23" t="s">
        <v>41</v>
      </c>
      <c r="D82" s="17">
        <v>14.51</v>
      </c>
      <c r="E82" s="17">
        <v>14.71</v>
      </c>
      <c r="F82" s="17">
        <v>28.34</v>
      </c>
      <c r="G82" s="17">
        <v>364</v>
      </c>
      <c r="H82" s="17">
        <v>0.21</v>
      </c>
      <c r="I82" s="17">
        <v>4.9000000000000004</v>
      </c>
      <c r="J82" s="17">
        <v>0.1</v>
      </c>
      <c r="K82" s="17">
        <v>1.2</v>
      </c>
      <c r="L82" s="17">
        <v>83.07</v>
      </c>
      <c r="M82" s="17">
        <v>273</v>
      </c>
      <c r="N82" s="17">
        <v>40.450000000000003</v>
      </c>
      <c r="O82" s="17">
        <v>1.9</v>
      </c>
    </row>
    <row r="83" spans="1:15" ht="48" x14ac:dyDescent="0.25">
      <c r="A83" s="19" t="s">
        <v>97</v>
      </c>
      <c r="B83" s="15" t="s">
        <v>54</v>
      </c>
      <c r="C83" s="23" t="s">
        <v>55</v>
      </c>
      <c r="D83" s="17">
        <v>8.4000000000000005E-2</v>
      </c>
      <c r="E83" s="17">
        <v>1.2E-2</v>
      </c>
      <c r="F83" s="17">
        <v>15.185</v>
      </c>
      <c r="G83" s="17">
        <v>62</v>
      </c>
      <c r="H83" s="17">
        <v>3.0000000000000001E-3</v>
      </c>
      <c r="I83" s="17">
        <v>2.8</v>
      </c>
      <c r="J83" s="18"/>
      <c r="K83" s="17">
        <v>1.4E-2</v>
      </c>
      <c r="L83" s="17">
        <v>3.25</v>
      </c>
      <c r="M83" s="17">
        <v>1.54</v>
      </c>
      <c r="N83" s="17">
        <v>0.84</v>
      </c>
      <c r="O83" s="17">
        <v>8.6999999999999994E-2</v>
      </c>
    </row>
    <row r="84" spans="1:15" x14ac:dyDescent="0.25">
      <c r="A84" s="10"/>
      <c r="B84" s="24" t="s">
        <v>33</v>
      </c>
      <c r="C84" s="25">
        <v>30</v>
      </c>
      <c r="D84" s="26">
        <v>2.2799999999999998</v>
      </c>
      <c r="E84" s="26">
        <v>0.24</v>
      </c>
      <c r="F84" s="26">
        <v>14.76</v>
      </c>
      <c r="G84" s="26">
        <v>71</v>
      </c>
      <c r="H84" s="26">
        <v>3.3000000000000002E-2</v>
      </c>
      <c r="I84" s="18" t="s">
        <v>29</v>
      </c>
      <c r="J84" s="18" t="s">
        <v>29</v>
      </c>
      <c r="K84" s="26">
        <v>0.33</v>
      </c>
      <c r="L84" s="26">
        <v>6</v>
      </c>
      <c r="M84" s="26">
        <v>19.5</v>
      </c>
      <c r="N84" s="26">
        <v>4.2</v>
      </c>
      <c r="O84" s="26">
        <v>0.33</v>
      </c>
    </row>
    <row r="85" spans="1:15" x14ac:dyDescent="0.25">
      <c r="A85" s="10"/>
      <c r="B85" s="24" t="s">
        <v>34</v>
      </c>
      <c r="C85" s="25">
        <v>20</v>
      </c>
      <c r="D85" s="26">
        <v>1</v>
      </c>
      <c r="E85" s="26">
        <v>0.2</v>
      </c>
      <c r="F85" s="26">
        <v>9</v>
      </c>
      <c r="G85" s="26">
        <v>44</v>
      </c>
      <c r="H85" s="26">
        <v>1.4E-2</v>
      </c>
      <c r="I85" s="17" t="s">
        <v>29</v>
      </c>
      <c r="J85" s="17" t="s">
        <v>29</v>
      </c>
      <c r="K85" s="26">
        <v>0.108</v>
      </c>
      <c r="L85" s="26">
        <v>2.76</v>
      </c>
      <c r="M85" s="26">
        <v>12.72</v>
      </c>
      <c r="N85" s="26">
        <v>3</v>
      </c>
      <c r="O85" s="26">
        <v>0.372</v>
      </c>
    </row>
    <row r="86" spans="1:15" x14ac:dyDescent="0.25">
      <c r="A86" s="10"/>
      <c r="B86" s="42" t="s">
        <v>35</v>
      </c>
      <c r="C86" s="28">
        <f>SUM(C81:C85)</f>
        <v>110</v>
      </c>
      <c r="D86" s="29">
        <f t="shared" ref="D86:O86" si="7">SUM(D81:D85)</f>
        <v>18.728999999999999</v>
      </c>
      <c r="E86" s="29">
        <f t="shared" si="7"/>
        <v>18.814999999999998</v>
      </c>
      <c r="F86" s="29">
        <f t="shared" si="7"/>
        <v>78.865000000000009</v>
      </c>
      <c r="G86" s="29">
        <f t="shared" si="7"/>
        <v>597</v>
      </c>
      <c r="H86" s="29">
        <f t="shared" si="7"/>
        <v>0.27100000000000002</v>
      </c>
      <c r="I86" s="29">
        <f t="shared" si="7"/>
        <v>15.400000000000002</v>
      </c>
      <c r="J86" s="29">
        <f t="shared" si="7"/>
        <v>0.1</v>
      </c>
      <c r="K86" s="29">
        <f t="shared" si="7"/>
        <v>2.2930000000000001</v>
      </c>
      <c r="L86" s="29">
        <f t="shared" si="7"/>
        <v>216.17</v>
      </c>
      <c r="M86" s="29">
        <f t="shared" si="7"/>
        <v>391.34200000000004</v>
      </c>
      <c r="N86" s="29">
        <f t="shared" si="7"/>
        <v>61.030000000000008</v>
      </c>
      <c r="O86" s="29">
        <f t="shared" si="7"/>
        <v>2.887</v>
      </c>
    </row>
    <row r="87" spans="1:15" x14ac:dyDescent="0.25">
      <c r="A87" s="10"/>
      <c r="B87" s="43"/>
      <c r="C87" s="44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</row>
    <row r="88" spans="1:15" x14ac:dyDescent="0.25">
      <c r="A88" s="10"/>
      <c r="B88" s="90" t="s">
        <v>46</v>
      </c>
      <c r="C88" s="91"/>
      <c r="D88" s="91"/>
      <c r="E88" s="91"/>
      <c r="F88" s="91"/>
      <c r="G88" s="91"/>
      <c r="H88" s="91"/>
      <c r="I88" s="91"/>
      <c r="J88" s="91"/>
      <c r="K88" s="91"/>
      <c r="L88" s="91"/>
      <c r="M88" s="91"/>
      <c r="N88" s="91"/>
      <c r="O88" s="91"/>
    </row>
    <row r="89" spans="1:15" x14ac:dyDescent="0.25">
      <c r="A89" s="10"/>
      <c r="B89" s="15"/>
      <c r="C89" s="16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</row>
    <row r="90" spans="1:15" ht="48" x14ac:dyDescent="0.25">
      <c r="A90" s="19" t="s">
        <v>98</v>
      </c>
      <c r="B90" s="15" t="s">
        <v>99</v>
      </c>
      <c r="C90" s="16">
        <v>90</v>
      </c>
      <c r="D90" s="17">
        <v>7.2562499999999996</v>
      </c>
      <c r="E90" s="17">
        <v>4.7700000000000005</v>
      </c>
      <c r="F90" s="17">
        <v>8.4262499999999996</v>
      </c>
      <c r="G90" s="17">
        <v>130.5</v>
      </c>
      <c r="H90" s="17">
        <v>5.6250000000000001E-2</v>
      </c>
      <c r="I90" s="17">
        <v>0.53999999999999992</v>
      </c>
      <c r="J90" s="17">
        <v>0.1125</v>
      </c>
      <c r="K90" s="17">
        <v>0.72675000000000001</v>
      </c>
      <c r="L90" s="17">
        <v>49.522500000000001</v>
      </c>
      <c r="M90" s="17">
        <v>154.1925</v>
      </c>
      <c r="N90" s="17">
        <v>13.5</v>
      </c>
      <c r="O90" s="17">
        <v>0</v>
      </c>
    </row>
    <row r="91" spans="1:15" ht="48" x14ac:dyDescent="0.25">
      <c r="A91" s="19" t="s">
        <v>100</v>
      </c>
      <c r="B91" s="15" t="s">
        <v>63</v>
      </c>
      <c r="C91" s="16">
        <v>160</v>
      </c>
      <c r="D91" s="17">
        <v>3.2959999999999998</v>
      </c>
      <c r="E91" s="17">
        <v>8.8341333333333321</v>
      </c>
      <c r="F91" s="17">
        <v>23.466666666666665</v>
      </c>
      <c r="G91" s="17">
        <v>183.46666666666667</v>
      </c>
      <c r="H91" s="17">
        <v>0.17493333333333336</v>
      </c>
      <c r="I91" s="17">
        <v>8.4725333333333328</v>
      </c>
      <c r="J91" s="17">
        <v>8.5333333333333344E-2</v>
      </c>
      <c r="K91" s="17">
        <v>0.24640000000000001</v>
      </c>
      <c r="L91" s="17">
        <v>50.992000000000004</v>
      </c>
      <c r="M91" s="17">
        <v>105.42399999999999</v>
      </c>
      <c r="N91" s="17">
        <v>8.5333333333333332</v>
      </c>
      <c r="O91" s="17">
        <v>0</v>
      </c>
    </row>
    <row r="92" spans="1:15" ht="48" x14ac:dyDescent="0.25">
      <c r="A92" s="19" t="s">
        <v>78</v>
      </c>
      <c r="B92" s="15" t="s">
        <v>79</v>
      </c>
      <c r="C92" s="16">
        <v>200</v>
      </c>
      <c r="D92" s="17">
        <v>3.6</v>
      </c>
      <c r="E92" s="17">
        <v>2.67</v>
      </c>
      <c r="F92" s="17">
        <v>29.2</v>
      </c>
      <c r="G92" s="17">
        <v>155</v>
      </c>
      <c r="H92" s="17">
        <v>0.03</v>
      </c>
      <c r="I92" s="17">
        <v>1.47</v>
      </c>
      <c r="J92" s="18"/>
      <c r="K92" s="18"/>
      <c r="L92" s="17">
        <v>158.66999999999999</v>
      </c>
      <c r="M92" s="17">
        <v>132</v>
      </c>
      <c r="N92" s="17">
        <v>29.33</v>
      </c>
      <c r="O92" s="17">
        <v>2.4</v>
      </c>
    </row>
    <row r="93" spans="1:15" x14ac:dyDescent="0.25">
      <c r="A93" s="10"/>
      <c r="B93" s="24" t="s">
        <v>33</v>
      </c>
      <c r="C93" s="25">
        <v>30</v>
      </c>
      <c r="D93" s="26">
        <v>2.2799999999999998</v>
      </c>
      <c r="E93" s="26">
        <v>0.24</v>
      </c>
      <c r="F93" s="26">
        <v>14.76</v>
      </c>
      <c r="G93" s="26">
        <v>71</v>
      </c>
      <c r="H93" s="26">
        <v>3.3000000000000002E-2</v>
      </c>
      <c r="I93" s="18" t="s">
        <v>29</v>
      </c>
      <c r="J93" s="18" t="s">
        <v>29</v>
      </c>
      <c r="K93" s="26">
        <v>0.33</v>
      </c>
      <c r="L93" s="26">
        <v>6</v>
      </c>
      <c r="M93" s="26">
        <v>19.5</v>
      </c>
      <c r="N93" s="26">
        <v>4.2</v>
      </c>
      <c r="O93" s="26">
        <v>0.33</v>
      </c>
    </row>
    <row r="94" spans="1:15" x14ac:dyDescent="0.25">
      <c r="A94" s="10"/>
      <c r="B94" s="24" t="s">
        <v>34</v>
      </c>
      <c r="C94" s="25">
        <v>20</v>
      </c>
      <c r="D94" s="26">
        <v>1</v>
      </c>
      <c r="E94" s="26">
        <v>0.2</v>
      </c>
      <c r="F94" s="26">
        <v>9</v>
      </c>
      <c r="G94" s="26">
        <v>44</v>
      </c>
      <c r="H94" s="26">
        <v>1.4E-2</v>
      </c>
      <c r="I94" s="17" t="s">
        <v>29</v>
      </c>
      <c r="J94" s="17" t="s">
        <v>29</v>
      </c>
      <c r="K94" s="26">
        <v>0.108</v>
      </c>
      <c r="L94" s="26">
        <v>2.76</v>
      </c>
      <c r="M94" s="26">
        <v>12.72</v>
      </c>
      <c r="N94" s="26">
        <v>3</v>
      </c>
      <c r="O94" s="26">
        <v>0.372</v>
      </c>
    </row>
    <row r="95" spans="1:15" x14ac:dyDescent="0.25">
      <c r="A95" s="10"/>
      <c r="B95" s="27" t="s">
        <v>35</v>
      </c>
      <c r="C95" s="28">
        <f>SUM(C89:C94)</f>
        <v>500</v>
      </c>
      <c r="D95" s="29">
        <f t="shared" ref="D95:O95" si="8">SUM(D89:D94)</f>
        <v>17.43225</v>
      </c>
      <c r="E95" s="29">
        <f t="shared" si="8"/>
        <v>16.714133333333329</v>
      </c>
      <c r="F95" s="29">
        <f t="shared" si="8"/>
        <v>84.852916666666673</v>
      </c>
      <c r="G95" s="29">
        <f t="shared" si="8"/>
        <v>583.9666666666667</v>
      </c>
      <c r="H95" s="29">
        <f t="shared" si="8"/>
        <v>0.30818333333333336</v>
      </c>
      <c r="I95" s="29">
        <f t="shared" si="8"/>
        <v>10.482533333333333</v>
      </c>
      <c r="J95" s="29">
        <f t="shared" si="8"/>
        <v>0.19783333333333336</v>
      </c>
      <c r="K95" s="29">
        <f t="shared" si="8"/>
        <v>1.4111500000000001</v>
      </c>
      <c r="L95" s="29">
        <f t="shared" si="8"/>
        <v>267.94449999999995</v>
      </c>
      <c r="M95" s="29">
        <f t="shared" si="8"/>
        <v>423.8365</v>
      </c>
      <c r="N95" s="29">
        <f t="shared" si="8"/>
        <v>58.563333333333333</v>
      </c>
      <c r="O95" s="29">
        <f t="shared" si="8"/>
        <v>3.1019999999999999</v>
      </c>
    </row>
    <row r="96" spans="1:15" x14ac:dyDescent="0.25">
      <c r="A96" s="10"/>
      <c r="B96" s="40"/>
      <c r="C96" s="41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</row>
    <row r="97" spans="1:15" x14ac:dyDescent="0.25">
      <c r="A97" s="10"/>
      <c r="B97" s="88" t="s">
        <v>56</v>
      </c>
      <c r="C97" s="89"/>
      <c r="D97" s="89"/>
      <c r="E97" s="89"/>
      <c r="F97" s="89"/>
      <c r="G97" s="89"/>
      <c r="H97" s="89"/>
      <c r="I97" s="89"/>
      <c r="J97" s="89"/>
      <c r="K97" s="89"/>
      <c r="L97" s="89"/>
      <c r="M97" s="89"/>
      <c r="N97" s="89"/>
      <c r="O97" s="89"/>
    </row>
    <row r="98" spans="1:15" x14ac:dyDescent="0.25">
      <c r="A98" s="10"/>
      <c r="B98" s="15"/>
      <c r="C98" s="16"/>
      <c r="D98" s="17"/>
      <c r="E98" s="17"/>
      <c r="F98" s="17"/>
      <c r="G98" s="17"/>
      <c r="H98" s="17"/>
      <c r="I98" s="17"/>
      <c r="J98" s="18"/>
      <c r="K98" s="17"/>
      <c r="L98" s="17"/>
      <c r="M98" s="17"/>
      <c r="N98" s="17"/>
      <c r="O98" s="17"/>
    </row>
    <row r="99" spans="1:15" ht="48" x14ac:dyDescent="0.25">
      <c r="A99" s="19" t="s">
        <v>25</v>
      </c>
      <c r="B99" s="15" t="s">
        <v>26</v>
      </c>
      <c r="C99" s="21">
        <v>90</v>
      </c>
      <c r="D99" s="22">
        <v>10.8675</v>
      </c>
      <c r="E99" s="22">
        <v>13.963500000000002</v>
      </c>
      <c r="F99" s="22">
        <v>10.631249999999998</v>
      </c>
      <c r="G99" s="22">
        <v>204.75</v>
      </c>
      <c r="H99" s="22">
        <v>0.18675000000000003</v>
      </c>
      <c r="I99" s="22">
        <v>4.3436250000000003</v>
      </c>
      <c r="J99" s="22">
        <v>0</v>
      </c>
      <c r="K99" s="22">
        <v>1.5569999999999999</v>
      </c>
      <c r="L99" s="22">
        <v>61.845749999999995</v>
      </c>
      <c r="M99" s="22">
        <v>174.40424999999999</v>
      </c>
      <c r="N99" s="22">
        <v>24.671250000000001</v>
      </c>
      <c r="O99" s="22">
        <v>1.8877499999999998</v>
      </c>
    </row>
    <row r="100" spans="1:15" ht="48" x14ac:dyDescent="0.25">
      <c r="A100" s="19" t="s">
        <v>101</v>
      </c>
      <c r="B100" s="31" t="s">
        <v>51</v>
      </c>
      <c r="C100" s="23" t="s">
        <v>52</v>
      </c>
      <c r="D100" s="17">
        <v>5.0999999999999996</v>
      </c>
      <c r="E100" s="17">
        <v>4.468</v>
      </c>
      <c r="F100" s="17">
        <v>28.5</v>
      </c>
      <c r="G100" s="17">
        <v>187</v>
      </c>
      <c r="H100" s="17">
        <v>8.6999999999999994E-2</v>
      </c>
      <c r="I100" s="17" t="s">
        <v>29</v>
      </c>
      <c r="J100" s="17">
        <v>0.1</v>
      </c>
      <c r="K100" s="17">
        <v>0.81599999999999995</v>
      </c>
      <c r="L100" s="17">
        <v>16.457000000000001</v>
      </c>
      <c r="M100" s="17">
        <v>57.009</v>
      </c>
      <c r="N100" s="17">
        <v>8.4789999999999992</v>
      </c>
      <c r="O100" s="17">
        <v>0.86899999999999999</v>
      </c>
    </row>
    <row r="101" spans="1:15" ht="48" x14ac:dyDescent="0.25">
      <c r="A101" s="19" t="s">
        <v>102</v>
      </c>
      <c r="B101" s="15" t="s">
        <v>54</v>
      </c>
      <c r="C101" s="23" t="s">
        <v>55</v>
      </c>
      <c r="D101" s="17">
        <v>8.4000000000000005E-2</v>
      </c>
      <c r="E101" s="17">
        <v>1.2E-2</v>
      </c>
      <c r="F101" s="17">
        <v>15.185</v>
      </c>
      <c r="G101" s="17">
        <v>62</v>
      </c>
      <c r="H101" s="17">
        <v>3.0000000000000001E-3</v>
      </c>
      <c r="I101" s="17">
        <v>2.8</v>
      </c>
      <c r="J101" s="18"/>
      <c r="K101" s="17">
        <v>1.4E-2</v>
      </c>
      <c r="L101" s="17">
        <v>3.25</v>
      </c>
      <c r="M101" s="17">
        <v>1.54</v>
      </c>
      <c r="N101" s="17">
        <v>0.84</v>
      </c>
      <c r="O101" s="17">
        <v>8.6999999999999994E-2</v>
      </c>
    </row>
    <row r="102" spans="1:15" x14ac:dyDescent="0.25">
      <c r="A102" s="10"/>
      <c r="B102" s="45" t="s">
        <v>33</v>
      </c>
      <c r="C102" s="46">
        <v>30</v>
      </c>
      <c r="D102" s="26">
        <v>2.2799999999999998</v>
      </c>
      <c r="E102" s="18">
        <v>0.24</v>
      </c>
      <c r="F102" s="18">
        <v>14.76</v>
      </c>
      <c r="G102" s="18">
        <v>71</v>
      </c>
      <c r="H102" s="18">
        <v>3.3000000000000002E-2</v>
      </c>
      <c r="I102" s="18" t="s">
        <v>29</v>
      </c>
      <c r="J102" s="18" t="s">
        <v>29</v>
      </c>
      <c r="K102" s="18">
        <v>0.33</v>
      </c>
      <c r="L102" s="26">
        <v>6</v>
      </c>
      <c r="M102" s="18">
        <v>19.5</v>
      </c>
      <c r="N102" s="18">
        <v>4.2</v>
      </c>
      <c r="O102" s="18">
        <v>0.33</v>
      </c>
    </row>
    <row r="103" spans="1:15" x14ac:dyDescent="0.25">
      <c r="A103" s="10"/>
      <c r="B103" s="24" t="s">
        <v>34</v>
      </c>
      <c r="C103" s="25">
        <v>20</v>
      </c>
      <c r="D103" s="26">
        <v>1</v>
      </c>
      <c r="E103" s="26">
        <v>0.2</v>
      </c>
      <c r="F103" s="26">
        <v>9</v>
      </c>
      <c r="G103" s="26">
        <v>44</v>
      </c>
      <c r="H103" s="26">
        <v>1.4E-2</v>
      </c>
      <c r="I103" s="17" t="s">
        <v>29</v>
      </c>
      <c r="J103" s="17" t="s">
        <v>29</v>
      </c>
      <c r="K103" s="26">
        <v>0.108</v>
      </c>
      <c r="L103" s="26">
        <v>2.76</v>
      </c>
      <c r="M103" s="26">
        <v>12.72</v>
      </c>
      <c r="N103" s="26">
        <v>3</v>
      </c>
      <c r="O103" s="26">
        <v>0.372</v>
      </c>
    </row>
    <row r="104" spans="1:15" x14ac:dyDescent="0.25">
      <c r="A104" s="10"/>
      <c r="B104" s="27" t="s">
        <v>35</v>
      </c>
      <c r="C104" s="28">
        <f>SUM(C98:C103)</f>
        <v>140</v>
      </c>
      <c r="D104" s="29">
        <f t="shared" ref="D104:O104" si="9">SUM(D98:D103)</f>
        <v>19.331500000000002</v>
      </c>
      <c r="E104" s="29">
        <f t="shared" si="9"/>
        <v>18.883499999999998</v>
      </c>
      <c r="F104" s="29">
        <f t="shared" si="9"/>
        <v>78.076250000000002</v>
      </c>
      <c r="G104" s="29">
        <f t="shared" si="9"/>
        <v>568.75</v>
      </c>
      <c r="H104" s="29">
        <f t="shared" si="9"/>
        <v>0.32375000000000009</v>
      </c>
      <c r="I104" s="29">
        <f t="shared" si="9"/>
        <v>7.1436250000000001</v>
      </c>
      <c r="J104" s="29">
        <f t="shared" si="9"/>
        <v>0.1</v>
      </c>
      <c r="K104" s="29">
        <f t="shared" si="9"/>
        <v>2.8249999999999997</v>
      </c>
      <c r="L104" s="29">
        <f t="shared" si="9"/>
        <v>90.312750000000008</v>
      </c>
      <c r="M104" s="29">
        <f t="shared" si="9"/>
        <v>265.17325</v>
      </c>
      <c r="N104" s="29">
        <f t="shared" si="9"/>
        <v>41.190250000000006</v>
      </c>
      <c r="O104" s="29">
        <f t="shared" si="9"/>
        <v>3.54575</v>
      </c>
    </row>
    <row r="105" spans="1:15" x14ac:dyDescent="0.25">
      <c r="A105" s="10"/>
      <c r="B105" s="47"/>
      <c r="C105" s="44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</row>
    <row r="106" spans="1:15" x14ac:dyDescent="0.25">
      <c r="A106" s="10"/>
      <c r="B106" s="90" t="s">
        <v>67</v>
      </c>
      <c r="C106" s="91"/>
      <c r="D106" s="91"/>
      <c r="E106" s="91"/>
      <c r="F106" s="91"/>
      <c r="G106" s="91"/>
      <c r="H106" s="91"/>
      <c r="I106" s="91"/>
      <c r="J106" s="91"/>
      <c r="K106" s="91"/>
      <c r="L106" s="91"/>
      <c r="M106" s="91"/>
      <c r="N106" s="91"/>
      <c r="O106" s="91"/>
    </row>
    <row r="107" spans="1:15" ht="48" x14ac:dyDescent="0.25">
      <c r="A107" s="19" t="s">
        <v>73</v>
      </c>
      <c r="B107" s="15" t="s">
        <v>74</v>
      </c>
      <c r="C107" s="16">
        <v>60</v>
      </c>
      <c r="D107" s="17">
        <v>2.6</v>
      </c>
      <c r="E107" s="17">
        <v>5.0579999999999998</v>
      </c>
      <c r="F107" s="17">
        <v>4.944</v>
      </c>
      <c r="G107" s="17">
        <v>56</v>
      </c>
      <c r="H107" s="17">
        <v>1.2999999999999999E-2</v>
      </c>
      <c r="I107" s="17">
        <v>5.18</v>
      </c>
      <c r="J107" s="17" t="s">
        <v>29</v>
      </c>
      <c r="K107" s="17">
        <v>1.381</v>
      </c>
      <c r="L107" s="17">
        <v>25.277999999999999</v>
      </c>
      <c r="M107" s="17">
        <v>18.606000000000002</v>
      </c>
      <c r="N107" s="17">
        <v>8.6159999999999997</v>
      </c>
      <c r="O107" s="17">
        <v>0.01</v>
      </c>
    </row>
    <row r="108" spans="1:15" ht="48" x14ac:dyDescent="0.25">
      <c r="A108" s="19" t="s">
        <v>103</v>
      </c>
      <c r="B108" s="15" t="s">
        <v>104</v>
      </c>
      <c r="C108" s="23" t="s">
        <v>49</v>
      </c>
      <c r="D108" s="17">
        <v>11.65</v>
      </c>
      <c r="E108" s="17">
        <v>10.756</v>
      </c>
      <c r="F108" s="17">
        <v>11.632</v>
      </c>
      <c r="G108" s="17">
        <v>164</v>
      </c>
      <c r="H108" s="17">
        <v>0.16800000000000001</v>
      </c>
      <c r="I108" s="17">
        <v>6.3259999999999996</v>
      </c>
      <c r="J108" s="18"/>
      <c r="K108" s="17">
        <v>0.95599999999999996</v>
      </c>
      <c r="L108" s="17">
        <v>85.185000000000002</v>
      </c>
      <c r="M108" s="17">
        <v>163.19800000000001</v>
      </c>
      <c r="N108" s="17">
        <v>15.715999999999999</v>
      </c>
      <c r="O108" s="17">
        <v>1.8</v>
      </c>
    </row>
    <row r="109" spans="1:15" ht="48" x14ac:dyDescent="0.25">
      <c r="A109" s="19" t="s">
        <v>105</v>
      </c>
      <c r="B109" s="15" t="s">
        <v>69</v>
      </c>
      <c r="C109" s="16">
        <v>150</v>
      </c>
      <c r="D109" s="17">
        <v>3.8340000000000001</v>
      </c>
      <c r="E109" s="17">
        <v>5.4340000000000002</v>
      </c>
      <c r="F109" s="17">
        <v>29.6</v>
      </c>
      <c r="G109" s="17">
        <v>210</v>
      </c>
      <c r="H109" s="17">
        <v>4.3999999999999997E-2</v>
      </c>
      <c r="I109" s="17" t="s">
        <v>29</v>
      </c>
      <c r="J109" s="17">
        <v>0.18</v>
      </c>
      <c r="K109" s="17">
        <v>0.28399999999999997</v>
      </c>
      <c r="L109" s="17">
        <v>11.46</v>
      </c>
      <c r="M109" s="17">
        <v>84.15</v>
      </c>
      <c r="N109" s="17">
        <v>13.33</v>
      </c>
      <c r="O109" s="17">
        <v>0.01</v>
      </c>
    </row>
    <row r="110" spans="1:15" ht="48" x14ac:dyDescent="0.25">
      <c r="A110" s="19" t="s">
        <v>106</v>
      </c>
      <c r="B110" s="15" t="s">
        <v>65</v>
      </c>
      <c r="C110" s="23" t="s">
        <v>66</v>
      </c>
      <c r="D110" s="17">
        <v>0.53</v>
      </c>
      <c r="E110" s="17" t="s">
        <v>29</v>
      </c>
      <c r="F110" s="17">
        <v>9.4700000000000006</v>
      </c>
      <c r="G110" s="17">
        <v>40</v>
      </c>
      <c r="H110" s="17" t="s">
        <v>29</v>
      </c>
      <c r="I110" s="17">
        <v>0.27</v>
      </c>
      <c r="J110" s="17" t="s">
        <v>29</v>
      </c>
      <c r="K110" s="17" t="s">
        <v>29</v>
      </c>
      <c r="L110" s="17">
        <v>13.6</v>
      </c>
      <c r="M110" s="17">
        <v>22.13</v>
      </c>
      <c r="N110" s="17">
        <v>11.73</v>
      </c>
      <c r="O110" s="17">
        <v>0.1</v>
      </c>
    </row>
    <row r="111" spans="1:15" x14ac:dyDescent="0.25">
      <c r="A111" s="10"/>
      <c r="B111" s="45" t="s">
        <v>33</v>
      </c>
      <c r="C111" s="46">
        <v>30</v>
      </c>
      <c r="D111" s="26">
        <v>2.2799999999999998</v>
      </c>
      <c r="E111" s="18">
        <v>0.24</v>
      </c>
      <c r="F111" s="18">
        <v>14.76</v>
      </c>
      <c r="G111" s="18">
        <v>71</v>
      </c>
      <c r="H111" s="18">
        <v>3.3000000000000002E-2</v>
      </c>
      <c r="I111" s="18" t="s">
        <v>29</v>
      </c>
      <c r="J111" s="18" t="s">
        <v>29</v>
      </c>
      <c r="K111" s="18">
        <v>0.33</v>
      </c>
      <c r="L111" s="26">
        <v>6</v>
      </c>
      <c r="M111" s="18">
        <v>19.5</v>
      </c>
      <c r="N111" s="18">
        <v>4.2</v>
      </c>
      <c r="O111" s="18">
        <v>0.33</v>
      </c>
    </row>
    <row r="112" spans="1:15" x14ac:dyDescent="0.25">
      <c r="A112" s="10"/>
      <c r="B112" s="24" t="s">
        <v>34</v>
      </c>
      <c r="C112" s="25">
        <v>20</v>
      </c>
      <c r="D112" s="26">
        <v>1</v>
      </c>
      <c r="E112" s="26">
        <v>0.2</v>
      </c>
      <c r="F112" s="26">
        <v>9</v>
      </c>
      <c r="G112" s="26">
        <v>44</v>
      </c>
      <c r="H112" s="26">
        <v>1.4E-2</v>
      </c>
      <c r="I112" s="18" t="s">
        <v>29</v>
      </c>
      <c r="J112" s="18" t="s">
        <v>29</v>
      </c>
      <c r="K112" s="26">
        <v>0.108</v>
      </c>
      <c r="L112" s="26">
        <v>2.76</v>
      </c>
      <c r="M112" s="26">
        <v>12.72</v>
      </c>
      <c r="N112" s="26">
        <v>3</v>
      </c>
      <c r="O112" s="26">
        <v>0.372</v>
      </c>
    </row>
    <row r="113" spans="1:15" x14ac:dyDescent="0.25">
      <c r="A113" s="10"/>
      <c r="B113" s="48" t="s">
        <v>35</v>
      </c>
      <c r="C113" s="28">
        <f>SUM(C107:C112)</f>
        <v>260</v>
      </c>
      <c r="D113" s="29">
        <f t="shared" ref="D113:O113" si="10">SUM(D107:D112)</f>
        <v>21.894000000000002</v>
      </c>
      <c r="E113" s="29">
        <f t="shared" si="10"/>
        <v>21.687999999999999</v>
      </c>
      <c r="F113" s="29">
        <f t="shared" si="10"/>
        <v>79.406000000000006</v>
      </c>
      <c r="G113" s="29">
        <f t="shared" si="10"/>
        <v>585</v>
      </c>
      <c r="H113" s="29">
        <f t="shared" si="10"/>
        <v>0.27200000000000002</v>
      </c>
      <c r="I113" s="29">
        <f t="shared" si="10"/>
        <v>11.776</v>
      </c>
      <c r="J113" s="29">
        <f t="shared" si="10"/>
        <v>0.18</v>
      </c>
      <c r="K113" s="29">
        <f t="shared" si="10"/>
        <v>3.0589999999999997</v>
      </c>
      <c r="L113" s="29">
        <f t="shared" si="10"/>
        <v>144.28299999999999</v>
      </c>
      <c r="M113" s="29">
        <f t="shared" si="10"/>
        <v>320.30400000000003</v>
      </c>
      <c r="N113" s="29">
        <f t="shared" si="10"/>
        <v>56.591999999999999</v>
      </c>
      <c r="O113" s="29">
        <f t="shared" si="10"/>
        <v>2.6219999999999999</v>
      </c>
    </row>
    <row r="114" spans="1:15" x14ac:dyDescent="0.25">
      <c r="A114" s="10"/>
      <c r="B114" s="40"/>
      <c r="C114" s="41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</row>
    <row r="115" spans="1:15" x14ac:dyDescent="0.25">
      <c r="A115" s="10"/>
      <c r="B115" s="88" t="s">
        <v>71</v>
      </c>
      <c r="C115" s="89"/>
      <c r="D115" s="89"/>
      <c r="E115" s="89"/>
      <c r="F115" s="89"/>
      <c r="G115" s="89"/>
      <c r="H115" s="89"/>
      <c r="I115" s="89"/>
      <c r="J115" s="89"/>
      <c r="K115" s="89"/>
      <c r="L115" s="89"/>
      <c r="M115" s="89"/>
      <c r="N115" s="89"/>
      <c r="O115" s="89"/>
    </row>
    <row r="116" spans="1:15" ht="48" x14ac:dyDescent="0.25">
      <c r="A116" s="19" t="s">
        <v>37</v>
      </c>
      <c r="B116" s="15" t="s">
        <v>38</v>
      </c>
      <c r="C116" s="16">
        <v>100</v>
      </c>
      <c r="D116" s="17">
        <v>0.4</v>
      </c>
      <c r="E116" s="17">
        <v>0.4</v>
      </c>
      <c r="F116" s="17">
        <v>7.35</v>
      </c>
      <c r="G116" s="17">
        <v>47</v>
      </c>
      <c r="H116" s="17">
        <v>0.03</v>
      </c>
      <c r="I116" s="17">
        <v>8</v>
      </c>
      <c r="J116" s="17" t="s">
        <v>29</v>
      </c>
      <c r="K116" s="17">
        <v>0.1</v>
      </c>
      <c r="L116" s="17">
        <v>16</v>
      </c>
      <c r="M116" s="17">
        <v>11</v>
      </c>
      <c r="N116" s="17">
        <v>9</v>
      </c>
      <c r="O116" s="17">
        <v>0.03</v>
      </c>
    </row>
    <row r="117" spans="1:15" ht="36" x14ac:dyDescent="0.25">
      <c r="A117" s="19" t="s">
        <v>87</v>
      </c>
      <c r="B117" s="20" t="s">
        <v>88</v>
      </c>
      <c r="C117" s="16">
        <v>60</v>
      </c>
      <c r="D117" s="17">
        <v>0.82</v>
      </c>
      <c r="E117" s="17">
        <v>3.7</v>
      </c>
      <c r="F117" s="17">
        <v>5.0999999999999996</v>
      </c>
      <c r="G117" s="17">
        <v>56.88</v>
      </c>
      <c r="H117" s="17">
        <v>3.3000000000000002E-2</v>
      </c>
      <c r="I117" s="17">
        <v>6.15</v>
      </c>
      <c r="J117" s="17">
        <v>0</v>
      </c>
      <c r="K117" s="17">
        <v>0.4</v>
      </c>
      <c r="L117" s="17">
        <v>126.88</v>
      </c>
      <c r="M117" s="17">
        <v>120.41</v>
      </c>
      <c r="N117" s="17">
        <v>41.33</v>
      </c>
      <c r="O117" s="17">
        <v>1.9</v>
      </c>
    </row>
    <row r="118" spans="1:15" ht="48" x14ac:dyDescent="0.25">
      <c r="A118" s="19" t="s">
        <v>107</v>
      </c>
      <c r="B118" s="15" t="s">
        <v>76</v>
      </c>
      <c r="C118" s="23" t="s">
        <v>77</v>
      </c>
      <c r="D118" s="17">
        <v>10.34</v>
      </c>
      <c r="E118" s="17">
        <v>12.175000000000001</v>
      </c>
      <c r="F118" s="17">
        <v>20.34</v>
      </c>
      <c r="G118" s="17">
        <v>237</v>
      </c>
      <c r="H118" s="17">
        <v>0.159</v>
      </c>
      <c r="I118" s="17">
        <v>0.49099999999999999</v>
      </c>
      <c r="J118" s="17">
        <v>0.18</v>
      </c>
      <c r="K118" s="17">
        <v>1.2829999999999999</v>
      </c>
      <c r="L118" s="17">
        <v>79.453000000000003</v>
      </c>
      <c r="M118" s="17">
        <v>239.018</v>
      </c>
      <c r="N118" s="17">
        <v>10.579000000000001</v>
      </c>
      <c r="O118" s="17">
        <v>0.01</v>
      </c>
    </row>
    <row r="119" spans="1:15" ht="48" x14ac:dyDescent="0.25">
      <c r="A119" s="19" t="s">
        <v>108</v>
      </c>
      <c r="B119" s="15" t="s">
        <v>45</v>
      </c>
      <c r="C119" s="16">
        <v>200</v>
      </c>
      <c r="D119" s="17">
        <v>3.78</v>
      </c>
      <c r="E119" s="17">
        <v>0.67</v>
      </c>
      <c r="F119" s="17">
        <v>26</v>
      </c>
      <c r="G119" s="17">
        <v>125</v>
      </c>
      <c r="H119" s="17">
        <v>0.02</v>
      </c>
      <c r="I119" s="17">
        <v>1.33</v>
      </c>
      <c r="J119" s="18"/>
      <c r="K119" s="17">
        <v>1.2E-2</v>
      </c>
      <c r="L119" s="17">
        <v>133.33000000000001</v>
      </c>
      <c r="M119" s="17">
        <v>111.11</v>
      </c>
      <c r="N119" s="17">
        <v>25.56</v>
      </c>
      <c r="O119" s="17">
        <v>2</v>
      </c>
    </row>
    <row r="120" spans="1:15" x14ac:dyDescent="0.25">
      <c r="A120" s="10"/>
      <c r="B120" s="24" t="s">
        <v>33</v>
      </c>
      <c r="C120" s="25">
        <v>30</v>
      </c>
      <c r="D120" s="26">
        <v>2.2799999999999998</v>
      </c>
      <c r="E120" s="26">
        <v>0.24</v>
      </c>
      <c r="F120" s="26">
        <v>14.76</v>
      </c>
      <c r="G120" s="26">
        <v>71</v>
      </c>
      <c r="H120" s="26">
        <v>3.3000000000000002E-2</v>
      </c>
      <c r="I120" s="18" t="s">
        <v>29</v>
      </c>
      <c r="J120" s="18" t="s">
        <v>29</v>
      </c>
      <c r="K120" s="26">
        <v>0.33</v>
      </c>
      <c r="L120" s="26">
        <v>6</v>
      </c>
      <c r="M120" s="26">
        <v>19.5</v>
      </c>
      <c r="N120" s="26">
        <v>4.2</v>
      </c>
      <c r="O120" s="26">
        <v>0.33</v>
      </c>
    </row>
    <row r="121" spans="1:15" x14ac:dyDescent="0.25">
      <c r="A121" s="10"/>
      <c r="B121" s="24" t="s">
        <v>34</v>
      </c>
      <c r="C121" s="25">
        <v>20</v>
      </c>
      <c r="D121" s="26">
        <v>1</v>
      </c>
      <c r="E121" s="26">
        <v>0.2</v>
      </c>
      <c r="F121" s="26">
        <v>9</v>
      </c>
      <c r="G121" s="26">
        <v>44</v>
      </c>
      <c r="H121" s="26">
        <v>1.4E-2</v>
      </c>
      <c r="I121" s="17" t="s">
        <v>29</v>
      </c>
      <c r="J121" s="17" t="s">
        <v>29</v>
      </c>
      <c r="K121" s="26">
        <v>0.108</v>
      </c>
      <c r="L121" s="26">
        <v>2.76</v>
      </c>
      <c r="M121" s="26">
        <v>12.72</v>
      </c>
      <c r="N121" s="26">
        <v>3</v>
      </c>
      <c r="O121" s="26">
        <v>0.372</v>
      </c>
    </row>
    <row r="122" spans="1:15" x14ac:dyDescent="0.25">
      <c r="A122" s="10"/>
      <c r="B122" s="27" t="s">
        <v>35</v>
      </c>
      <c r="C122" s="28">
        <f>SUM(C116:C121)</f>
        <v>410</v>
      </c>
      <c r="D122" s="29">
        <f t="shared" ref="D122:O122" si="11">SUM(D116:D121)</f>
        <v>18.62</v>
      </c>
      <c r="E122" s="29">
        <f t="shared" si="11"/>
        <v>17.385000000000002</v>
      </c>
      <c r="F122" s="29">
        <f t="shared" si="11"/>
        <v>82.55</v>
      </c>
      <c r="G122" s="29">
        <f t="shared" si="11"/>
        <v>580.88</v>
      </c>
      <c r="H122" s="29">
        <f t="shared" si="11"/>
        <v>0.28900000000000003</v>
      </c>
      <c r="I122" s="29">
        <f t="shared" si="11"/>
        <v>15.971</v>
      </c>
      <c r="J122" s="29">
        <f t="shared" si="11"/>
        <v>0.18</v>
      </c>
      <c r="K122" s="29">
        <f t="shared" si="11"/>
        <v>2.2330000000000001</v>
      </c>
      <c r="L122" s="29">
        <f t="shared" si="11"/>
        <v>364.423</v>
      </c>
      <c r="M122" s="29">
        <f t="shared" si="11"/>
        <v>513.75800000000004</v>
      </c>
      <c r="N122" s="29">
        <f t="shared" si="11"/>
        <v>93.668999999999997</v>
      </c>
      <c r="O122" s="29">
        <f t="shared" si="11"/>
        <v>4.6419999999999995</v>
      </c>
    </row>
  </sheetData>
  <mergeCells count="15">
    <mergeCell ref="B39:O39"/>
    <mergeCell ref="C8:M9"/>
    <mergeCell ref="B12:O12"/>
    <mergeCell ref="B13:O13"/>
    <mergeCell ref="B22:O22"/>
    <mergeCell ref="B30:O30"/>
    <mergeCell ref="B97:O97"/>
    <mergeCell ref="B106:O106"/>
    <mergeCell ref="B115:O115"/>
    <mergeCell ref="B48:O48"/>
    <mergeCell ref="B57:O57"/>
    <mergeCell ref="B69:O69"/>
    <mergeCell ref="B70:O70"/>
    <mergeCell ref="B80:O80"/>
    <mergeCell ref="B88:O88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11"/>
  <sheetViews>
    <sheetView workbookViewId="0">
      <selection activeCell="D19" sqref="D19"/>
    </sheetView>
  </sheetViews>
  <sheetFormatPr defaultRowHeight="15" x14ac:dyDescent="0.25"/>
  <cols>
    <col min="1" max="1" width="26.28515625" customWidth="1"/>
    <col min="10" max="10" width="24.7109375" customWidth="1"/>
    <col min="19" max="19" width="25.28515625" customWidth="1"/>
    <col min="28" max="28" width="24.85546875" customWidth="1"/>
    <col min="37" max="37" width="23.7109375" customWidth="1"/>
    <col min="46" max="46" width="23.85546875" customWidth="1"/>
    <col min="47" max="47" width="10.28515625" customWidth="1"/>
    <col min="55" max="55" width="22.42578125" customWidth="1"/>
  </cols>
  <sheetData>
    <row r="1" spans="1:56" ht="15.75" x14ac:dyDescent="0.25">
      <c r="A1" s="49" t="s">
        <v>109</v>
      </c>
    </row>
    <row r="2" spans="1:56" ht="15.75" x14ac:dyDescent="0.25">
      <c r="A2" s="50" t="s">
        <v>110</v>
      </c>
      <c r="B2" s="50"/>
      <c r="C2" s="51"/>
      <c r="D2" s="50"/>
      <c r="E2" s="50" t="s">
        <v>1</v>
      </c>
      <c r="F2" s="50"/>
      <c r="J2" s="50" t="s">
        <v>110</v>
      </c>
      <c r="K2" s="50"/>
      <c r="L2" s="51"/>
      <c r="M2" s="50"/>
      <c r="N2" s="50" t="s">
        <v>1</v>
      </c>
      <c r="O2" s="50"/>
      <c r="S2" s="50" t="s">
        <v>110</v>
      </c>
      <c r="T2" s="50"/>
      <c r="U2" s="51"/>
      <c r="V2" s="50"/>
      <c r="W2" s="50" t="s">
        <v>1</v>
      </c>
      <c r="X2" s="50"/>
      <c r="AB2" s="50" t="s">
        <v>110</v>
      </c>
      <c r="AC2" s="50"/>
      <c r="AD2" s="51"/>
      <c r="AE2" s="50"/>
      <c r="AF2" s="50" t="s">
        <v>1</v>
      </c>
      <c r="AG2" s="50"/>
      <c r="AK2" s="50" t="s">
        <v>110</v>
      </c>
      <c r="AL2" s="50"/>
      <c r="AM2" s="51"/>
      <c r="AN2" s="50"/>
      <c r="AO2" s="50" t="s">
        <v>1</v>
      </c>
      <c r="AP2" s="50"/>
      <c r="AQ2" s="50"/>
      <c r="AT2" s="50" t="s">
        <v>110</v>
      </c>
      <c r="AU2" s="50"/>
      <c r="AV2" s="51"/>
      <c r="AW2" s="50"/>
      <c r="AX2" s="50" t="s">
        <v>1</v>
      </c>
      <c r="AY2" s="50"/>
      <c r="AZ2" s="50"/>
    </row>
    <row r="3" spans="1:56" ht="15.75" x14ac:dyDescent="0.25">
      <c r="A3" s="50" t="s">
        <v>111</v>
      </c>
      <c r="B3" s="50"/>
      <c r="C3" s="51"/>
      <c r="D3" s="50" t="s">
        <v>112</v>
      </c>
      <c r="E3" s="50"/>
      <c r="F3" s="50"/>
      <c r="G3" s="52"/>
      <c r="H3" s="52"/>
      <c r="I3" s="52"/>
      <c r="J3" s="50" t="s">
        <v>111</v>
      </c>
      <c r="K3" s="50"/>
      <c r="L3" s="51"/>
      <c r="M3" s="50" t="s">
        <v>112</v>
      </c>
      <c r="N3" s="50"/>
      <c r="O3" s="50"/>
      <c r="P3" s="52"/>
      <c r="Q3" s="52"/>
      <c r="S3" s="50" t="s">
        <v>111</v>
      </c>
      <c r="T3" s="50"/>
      <c r="U3" s="51"/>
      <c r="V3" s="50" t="s">
        <v>112</v>
      </c>
      <c r="W3" s="50"/>
      <c r="X3" s="50"/>
      <c r="Y3" s="52"/>
      <c r="Z3" s="52"/>
      <c r="AB3" s="50" t="s">
        <v>111</v>
      </c>
      <c r="AC3" s="50"/>
      <c r="AD3" s="51"/>
      <c r="AE3" s="50" t="s">
        <v>112</v>
      </c>
      <c r="AF3" s="50"/>
      <c r="AG3" s="50"/>
      <c r="AH3" s="52"/>
      <c r="AI3" s="52"/>
      <c r="AK3" s="50" t="s">
        <v>111</v>
      </c>
      <c r="AL3" s="50"/>
      <c r="AM3" s="51"/>
      <c r="AN3" s="50" t="s">
        <v>112</v>
      </c>
      <c r="AO3" s="50"/>
      <c r="AP3" s="50"/>
      <c r="AQ3" s="52"/>
      <c r="AR3" s="52"/>
      <c r="AT3" s="50" t="s">
        <v>111</v>
      </c>
      <c r="AU3" s="50"/>
      <c r="AV3" s="51"/>
      <c r="AW3" s="50" t="s">
        <v>112</v>
      </c>
      <c r="AX3" s="50"/>
      <c r="AY3" s="50"/>
      <c r="AZ3" s="52"/>
      <c r="BA3" s="52"/>
    </row>
    <row r="4" spans="1:56" ht="15.75" x14ac:dyDescent="0.25">
      <c r="A4" s="50"/>
      <c r="B4" s="50"/>
      <c r="C4" s="50"/>
      <c r="D4" s="50" t="s">
        <v>113</v>
      </c>
      <c r="E4" s="50"/>
      <c r="F4" s="50"/>
      <c r="J4" s="50"/>
      <c r="K4" s="50"/>
      <c r="L4" s="50"/>
      <c r="M4" s="50" t="s">
        <v>114</v>
      </c>
      <c r="N4" s="50"/>
      <c r="O4" s="50"/>
      <c r="S4" s="50"/>
      <c r="T4" s="50"/>
      <c r="U4" s="50"/>
      <c r="V4" s="50" t="s">
        <v>115</v>
      </c>
      <c r="W4" s="50"/>
      <c r="X4" s="50"/>
      <c r="AB4" s="50"/>
      <c r="AC4" s="50"/>
      <c r="AD4" s="50"/>
      <c r="AE4" s="50" t="s">
        <v>116</v>
      </c>
      <c r="AF4" s="50"/>
      <c r="AG4" s="50"/>
      <c r="AK4" s="50"/>
      <c r="AL4" s="50"/>
      <c r="AM4" s="50"/>
      <c r="AN4" s="50" t="s">
        <v>117</v>
      </c>
      <c r="AO4" s="50"/>
      <c r="AP4" s="50"/>
      <c r="AQ4" s="50"/>
      <c r="AT4" s="50"/>
      <c r="AU4" s="50"/>
      <c r="AV4" s="50"/>
      <c r="AW4" s="50" t="s">
        <v>118</v>
      </c>
      <c r="AX4" s="50"/>
      <c r="AY4" s="50"/>
      <c r="AZ4" s="50"/>
    </row>
    <row r="5" spans="1:56" ht="15.75" x14ac:dyDescent="0.25">
      <c r="A5" s="50"/>
      <c r="B5" s="50"/>
      <c r="C5" s="50"/>
      <c r="D5" s="50"/>
      <c r="E5" s="50"/>
      <c r="F5" s="50"/>
      <c r="J5" s="50"/>
      <c r="K5" s="50"/>
      <c r="L5" s="50"/>
      <c r="M5" s="50"/>
      <c r="N5" s="50"/>
      <c r="O5" s="50"/>
      <c r="S5" s="50"/>
      <c r="T5" s="50"/>
      <c r="U5" s="50"/>
      <c r="V5" s="50"/>
      <c r="W5" s="50"/>
      <c r="X5" s="50"/>
      <c r="AB5" s="50"/>
      <c r="AC5" s="50"/>
      <c r="AD5" s="50"/>
      <c r="AE5" s="53">
        <v>-0.35</v>
      </c>
      <c r="AF5" s="50"/>
      <c r="AG5" s="50"/>
      <c r="AK5" s="50"/>
      <c r="AL5" s="50"/>
      <c r="AM5" s="50"/>
      <c r="AN5" s="50"/>
      <c r="AO5" s="50"/>
      <c r="AP5" s="50"/>
      <c r="AQ5" s="50"/>
      <c r="AT5" s="50"/>
      <c r="AU5" s="50"/>
      <c r="AV5" s="50"/>
      <c r="AW5" s="50"/>
      <c r="AX5" s="50"/>
      <c r="AY5" s="50"/>
      <c r="AZ5" s="50"/>
    </row>
    <row r="6" spans="1:56" ht="15.75" x14ac:dyDescent="0.25">
      <c r="A6" s="54" t="s">
        <v>119</v>
      </c>
      <c r="B6" s="95" t="s">
        <v>120</v>
      </c>
      <c r="C6" s="96"/>
      <c r="D6" s="96"/>
      <c r="E6" s="96"/>
      <c r="F6" s="96"/>
      <c r="G6" s="96"/>
      <c r="H6" s="54" t="s">
        <v>121</v>
      </c>
      <c r="J6" s="54" t="s">
        <v>119</v>
      </c>
      <c r="K6" s="55" t="s">
        <v>120</v>
      </c>
      <c r="L6" s="56"/>
      <c r="M6" s="56"/>
      <c r="N6" s="56"/>
      <c r="O6" s="56"/>
      <c r="P6" s="57"/>
      <c r="Q6" s="54" t="s">
        <v>121</v>
      </c>
      <c r="S6" s="54" t="s">
        <v>119</v>
      </c>
      <c r="T6" s="55" t="s">
        <v>120</v>
      </c>
      <c r="U6" s="56"/>
      <c r="V6" s="56"/>
      <c r="W6" s="56"/>
      <c r="X6" s="56"/>
      <c r="Y6" s="57"/>
      <c r="Z6" s="54" t="s">
        <v>121</v>
      </c>
      <c r="AB6" s="54" t="s">
        <v>119</v>
      </c>
      <c r="AC6" s="55" t="s">
        <v>120</v>
      </c>
      <c r="AD6" s="56"/>
      <c r="AE6" s="56"/>
      <c r="AF6" s="56"/>
      <c r="AG6" s="56"/>
      <c r="AH6" s="57"/>
      <c r="AI6" s="54" t="s">
        <v>121</v>
      </c>
      <c r="AK6" s="54" t="s">
        <v>119</v>
      </c>
      <c r="AL6" s="95" t="s">
        <v>120</v>
      </c>
      <c r="AM6" s="96"/>
      <c r="AN6" s="96"/>
      <c r="AO6" s="96"/>
      <c r="AP6" s="96"/>
      <c r="AQ6" s="96"/>
      <c r="AR6" s="54" t="s">
        <v>121</v>
      </c>
      <c r="AT6" s="54" t="s">
        <v>119</v>
      </c>
      <c r="AU6" s="95" t="s">
        <v>120</v>
      </c>
      <c r="AV6" s="96"/>
      <c r="AW6" s="96"/>
      <c r="AX6" s="96"/>
      <c r="AY6" s="96"/>
      <c r="AZ6" s="96"/>
      <c r="BA6" s="54" t="s">
        <v>121</v>
      </c>
      <c r="BC6" s="95" t="s">
        <v>122</v>
      </c>
      <c r="BD6" s="97"/>
    </row>
    <row r="7" spans="1:56" ht="63" x14ac:dyDescent="0.25">
      <c r="A7" s="58"/>
      <c r="B7" s="59"/>
      <c r="C7" s="59" t="s">
        <v>123</v>
      </c>
      <c r="D7" s="59" t="s">
        <v>124</v>
      </c>
      <c r="E7" s="59" t="s">
        <v>125</v>
      </c>
      <c r="F7" s="59" t="s">
        <v>126</v>
      </c>
      <c r="G7" s="59"/>
      <c r="H7" s="58"/>
      <c r="I7" s="60"/>
      <c r="J7" s="58"/>
      <c r="K7" s="59"/>
      <c r="L7" s="59" t="s">
        <v>127</v>
      </c>
      <c r="M7" s="59"/>
      <c r="N7" s="59" t="s">
        <v>128</v>
      </c>
      <c r="O7" s="59" t="s">
        <v>126</v>
      </c>
      <c r="P7" s="59" t="s">
        <v>129</v>
      </c>
      <c r="Q7" s="58"/>
      <c r="R7" s="60"/>
      <c r="S7" s="58"/>
      <c r="T7" s="59"/>
      <c r="U7" s="59" t="s">
        <v>130</v>
      </c>
      <c r="V7" s="59" t="s">
        <v>131</v>
      </c>
      <c r="W7" s="59" t="s">
        <v>132</v>
      </c>
      <c r="X7" s="59" t="s">
        <v>126</v>
      </c>
      <c r="Y7" s="59"/>
      <c r="Z7" s="58"/>
      <c r="AA7" s="60"/>
      <c r="AB7" s="58"/>
      <c r="AC7" s="59" t="s">
        <v>133</v>
      </c>
      <c r="AD7" s="59" t="s">
        <v>134</v>
      </c>
      <c r="AE7" s="59" t="s">
        <v>135</v>
      </c>
      <c r="AF7" s="59" t="s">
        <v>136</v>
      </c>
      <c r="AG7" s="59" t="s">
        <v>126</v>
      </c>
      <c r="AH7" s="59"/>
      <c r="AI7" s="58"/>
      <c r="AJ7" s="60"/>
      <c r="AK7" s="58"/>
      <c r="AL7" s="59"/>
      <c r="AM7" s="59" t="s">
        <v>123</v>
      </c>
      <c r="AN7" s="59" t="s">
        <v>137</v>
      </c>
      <c r="AO7" s="59" t="s">
        <v>125</v>
      </c>
      <c r="AP7" s="59" t="s">
        <v>126</v>
      </c>
      <c r="AQ7" s="59"/>
      <c r="AR7" s="58"/>
      <c r="AS7" s="60"/>
      <c r="AT7" s="58"/>
      <c r="AU7" s="59" t="s">
        <v>138</v>
      </c>
      <c r="AV7" s="59" t="s">
        <v>139</v>
      </c>
      <c r="AW7" s="59"/>
      <c r="AX7" s="59" t="s">
        <v>140</v>
      </c>
      <c r="AY7" s="59" t="s">
        <v>126</v>
      </c>
      <c r="AZ7" s="59" t="s">
        <v>129</v>
      </c>
      <c r="BA7" s="58"/>
      <c r="BB7" s="60"/>
      <c r="BC7" s="58"/>
      <c r="BD7" s="61"/>
    </row>
    <row r="8" spans="1:56" ht="15.75" x14ac:dyDescent="0.25">
      <c r="A8" s="54" t="s">
        <v>141</v>
      </c>
      <c r="B8" s="54"/>
      <c r="C8" s="54">
        <v>66.599999999999994</v>
      </c>
      <c r="D8" s="54"/>
      <c r="E8" s="54"/>
      <c r="F8" s="54"/>
      <c r="G8" s="54"/>
      <c r="H8" s="54">
        <f t="shared" ref="H8:H55" si="0">SUM(B8:G8)</f>
        <v>66.599999999999994</v>
      </c>
      <c r="J8" s="54" t="s">
        <v>141</v>
      </c>
      <c r="K8" s="54"/>
      <c r="L8" s="54"/>
      <c r="M8" s="54"/>
      <c r="N8" s="54"/>
      <c r="O8" s="54"/>
      <c r="P8" s="54"/>
      <c r="Q8" s="54">
        <f>SUM(K8:P8)</f>
        <v>0</v>
      </c>
      <c r="S8" s="54" t="s">
        <v>141</v>
      </c>
      <c r="T8" s="54"/>
      <c r="U8" s="54">
        <v>83</v>
      </c>
      <c r="V8" s="54"/>
      <c r="W8" s="54"/>
      <c r="X8" s="54"/>
      <c r="Y8" s="54"/>
      <c r="Z8" s="54">
        <f>SUM(T8:Y8)</f>
        <v>83</v>
      </c>
      <c r="AB8" s="54" t="s">
        <v>141</v>
      </c>
      <c r="AC8" s="54"/>
      <c r="AD8" s="54"/>
      <c r="AE8" s="54"/>
      <c r="AF8" s="54"/>
      <c r="AG8" s="54"/>
      <c r="AH8" s="54"/>
      <c r="AI8" s="54">
        <f t="shared" ref="AI8:AI55" si="1">SUM(AC8:AH8)</f>
        <v>0</v>
      </c>
      <c r="AK8" s="54" t="s">
        <v>141</v>
      </c>
      <c r="AL8" s="54"/>
      <c r="AM8" s="54">
        <v>66.599999999999994</v>
      </c>
      <c r="AN8" s="54"/>
      <c r="AO8" s="54"/>
      <c r="AP8" s="54"/>
      <c r="AQ8" s="54"/>
      <c r="AR8" s="54">
        <f t="shared" ref="AR8:AR55" si="2">SUM(AL8:AQ8)</f>
        <v>66.599999999999994</v>
      </c>
      <c r="AT8" s="54" t="s">
        <v>141</v>
      </c>
      <c r="AU8" s="54"/>
      <c r="AV8" s="54"/>
      <c r="AW8" s="54"/>
      <c r="AX8" s="54"/>
      <c r="AY8" s="54"/>
      <c r="AZ8" s="54"/>
      <c r="BA8" s="54">
        <f t="shared" ref="BA8:BA55" si="3">SUM(AU8:AZ8)</f>
        <v>0</v>
      </c>
      <c r="BC8" s="54" t="s">
        <v>141</v>
      </c>
      <c r="BD8" s="62">
        <f t="shared" ref="BD8:BD55" si="4">H8+Q8+Z8+AI8+AR8+BA8</f>
        <v>216.2</v>
      </c>
    </row>
    <row r="9" spans="1:56" ht="15.75" x14ac:dyDescent="0.25">
      <c r="A9" s="54" t="s">
        <v>142</v>
      </c>
      <c r="B9" s="54"/>
      <c r="C9" s="54"/>
      <c r="D9" s="54"/>
      <c r="E9" s="54"/>
      <c r="F9" s="54"/>
      <c r="G9" s="54"/>
      <c r="H9" s="54">
        <f t="shared" si="0"/>
        <v>0</v>
      </c>
      <c r="J9" s="54" t="s">
        <v>142</v>
      </c>
      <c r="K9" s="54"/>
      <c r="L9" s="54"/>
      <c r="M9" s="54"/>
      <c r="N9" s="54"/>
      <c r="O9" s="54"/>
      <c r="P9" s="54"/>
      <c r="Q9" s="54">
        <f t="shared" ref="Q9:Q55" si="5">SUM(K9:P9)</f>
        <v>0</v>
      </c>
      <c r="S9" s="54" t="s">
        <v>142</v>
      </c>
      <c r="T9" s="54"/>
      <c r="U9" s="54"/>
      <c r="V9" s="54"/>
      <c r="W9" s="54"/>
      <c r="X9" s="54"/>
      <c r="Y9" s="54"/>
      <c r="Z9" s="54">
        <f t="shared" ref="Z9:Z55" si="6">SUM(T9:Y9)</f>
        <v>0</v>
      </c>
      <c r="AB9" s="54" t="s">
        <v>142</v>
      </c>
      <c r="AC9" s="54"/>
      <c r="AD9" s="54"/>
      <c r="AE9" s="54"/>
      <c r="AF9" s="54"/>
      <c r="AG9" s="54"/>
      <c r="AH9" s="54"/>
      <c r="AI9" s="54">
        <f t="shared" si="1"/>
        <v>0</v>
      </c>
      <c r="AK9" s="54" t="s">
        <v>142</v>
      </c>
      <c r="AL9" s="54"/>
      <c r="AM9" s="54"/>
      <c r="AN9" s="54"/>
      <c r="AO9" s="54"/>
      <c r="AP9" s="54"/>
      <c r="AQ9" s="54"/>
      <c r="AR9" s="54">
        <f t="shared" si="2"/>
        <v>0</v>
      </c>
      <c r="AT9" s="54" t="s">
        <v>142</v>
      </c>
      <c r="AU9" s="54"/>
      <c r="AV9" s="54">
        <v>166.8</v>
      </c>
      <c r="AW9" s="54"/>
      <c r="AX9" s="54"/>
      <c r="AY9" s="54"/>
      <c r="AZ9" s="54"/>
      <c r="BA9" s="54">
        <f t="shared" si="3"/>
        <v>166.8</v>
      </c>
      <c r="BC9" s="54" t="s">
        <v>142</v>
      </c>
      <c r="BD9" s="62">
        <f t="shared" si="4"/>
        <v>166.8</v>
      </c>
    </row>
    <row r="10" spans="1:56" ht="15.75" x14ac:dyDescent="0.25">
      <c r="A10" s="54" t="s">
        <v>143</v>
      </c>
      <c r="B10" s="54"/>
      <c r="C10" s="54"/>
      <c r="D10" s="54"/>
      <c r="E10" s="54"/>
      <c r="F10" s="54"/>
      <c r="G10" s="54"/>
      <c r="H10" s="54">
        <f t="shared" si="0"/>
        <v>0</v>
      </c>
      <c r="J10" s="54" t="s">
        <v>143</v>
      </c>
      <c r="K10" s="54"/>
      <c r="L10" s="54"/>
      <c r="M10" s="54"/>
      <c r="N10" s="54"/>
      <c r="O10" s="54"/>
      <c r="P10" s="54"/>
      <c r="Q10" s="54">
        <f t="shared" si="5"/>
        <v>0</v>
      </c>
      <c r="S10" s="54" t="s">
        <v>143</v>
      </c>
      <c r="T10" s="54"/>
      <c r="U10" s="62"/>
      <c r="V10" s="54"/>
      <c r="W10" s="54"/>
      <c r="X10" s="54"/>
      <c r="Y10" s="54"/>
      <c r="Z10" s="54">
        <f t="shared" si="6"/>
        <v>0</v>
      </c>
      <c r="AB10" s="54" t="s">
        <v>143</v>
      </c>
      <c r="AC10" s="54"/>
      <c r="AD10" s="62"/>
      <c r="AE10" s="54"/>
      <c r="AF10" s="54"/>
      <c r="AG10" s="54"/>
      <c r="AH10" s="54"/>
      <c r="AI10" s="54">
        <f t="shared" si="1"/>
        <v>0</v>
      </c>
      <c r="AK10" s="54" t="s">
        <v>143</v>
      </c>
      <c r="AL10" s="54"/>
      <c r="AM10" s="54"/>
      <c r="AN10" s="54"/>
      <c r="AO10" s="54"/>
      <c r="AP10" s="54"/>
      <c r="AQ10" s="54"/>
      <c r="AR10" s="54">
        <f t="shared" si="2"/>
        <v>0</v>
      </c>
      <c r="AT10" s="54" t="s">
        <v>143</v>
      </c>
      <c r="AU10" s="54"/>
      <c r="AV10" s="54"/>
      <c r="AW10" s="54"/>
      <c r="AX10" s="54"/>
      <c r="AY10" s="54"/>
      <c r="AZ10" s="54"/>
      <c r="BA10" s="54">
        <f t="shared" si="3"/>
        <v>0</v>
      </c>
      <c r="BC10" s="54" t="s">
        <v>143</v>
      </c>
      <c r="BD10" s="62">
        <f t="shared" si="4"/>
        <v>0</v>
      </c>
    </row>
    <row r="11" spans="1:56" ht="15.75" x14ac:dyDescent="0.25">
      <c r="A11" s="54" t="s">
        <v>144</v>
      </c>
      <c r="B11" s="54"/>
      <c r="C11" s="54"/>
      <c r="D11" s="54">
        <v>5</v>
      </c>
      <c r="E11" s="54"/>
      <c r="F11" s="54"/>
      <c r="G11" s="54"/>
      <c r="H11" s="54">
        <f t="shared" si="0"/>
        <v>5</v>
      </c>
      <c r="J11" s="54" t="s">
        <v>144</v>
      </c>
      <c r="K11" s="54"/>
      <c r="L11" s="54"/>
      <c r="M11" s="54"/>
      <c r="N11" s="54"/>
      <c r="O11" s="54"/>
      <c r="P11" s="54"/>
      <c r="Q11" s="54">
        <f t="shared" si="5"/>
        <v>0</v>
      </c>
      <c r="S11" s="54" t="s">
        <v>144</v>
      </c>
      <c r="T11" s="54"/>
      <c r="U11" s="62"/>
      <c r="V11" s="54">
        <v>5</v>
      </c>
      <c r="W11" s="54"/>
      <c r="X11" s="54"/>
      <c r="Y11" s="54"/>
      <c r="Z11" s="54">
        <f t="shared" si="6"/>
        <v>5</v>
      </c>
      <c r="AB11" s="54" t="s">
        <v>144</v>
      </c>
      <c r="AC11" s="54"/>
      <c r="AD11" s="62">
        <v>5</v>
      </c>
      <c r="AE11" s="54">
        <v>5</v>
      </c>
      <c r="AF11" s="54"/>
      <c r="AG11" s="54"/>
      <c r="AH11" s="54"/>
      <c r="AI11" s="54">
        <f t="shared" si="1"/>
        <v>10</v>
      </c>
      <c r="AK11" s="54" t="s">
        <v>144</v>
      </c>
      <c r="AL11" s="54"/>
      <c r="AM11" s="54"/>
      <c r="AN11" s="54">
        <v>6.7</v>
      </c>
      <c r="AO11" s="54"/>
      <c r="AP11" s="54"/>
      <c r="AQ11" s="54"/>
      <c r="AR11" s="54">
        <f t="shared" si="2"/>
        <v>6.7</v>
      </c>
      <c r="AT11" s="54" t="s">
        <v>144</v>
      </c>
      <c r="AU11" s="54"/>
      <c r="AV11" s="54">
        <v>5</v>
      </c>
      <c r="AW11" s="54"/>
      <c r="AX11" s="54"/>
      <c r="AY11" s="54"/>
      <c r="AZ11" s="54"/>
      <c r="BA11" s="54">
        <f t="shared" si="3"/>
        <v>5</v>
      </c>
      <c r="BC11" s="54" t="s">
        <v>144</v>
      </c>
      <c r="BD11" s="62">
        <f t="shared" si="4"/>
        <v>31.7</v>
      </c>
    </row>
    <row r="12" spans="1:56" ht="15.75" x14ac:dyDescent="0.25">
      <c r="A12" s="54" t="s">
        <v>145</v>
      </c>
      <c r="B12" s="54"/>
      <c r="C12" s="54">
        <v>5.4</v>
      </c>
      <c r="D12" s="54"/>
      <c r="E12" s="54"/>
      <c r="F12" s="54"/>
      <c r="G12" s="54"/>
      <c r="H12" s="54">
        <f t="shared" si="0"/>
        <v>5.4</v>
      </c>
      <c r="J12" s="54" t="s">
        <v>145</v>
      </c>
      <c r="K12" s="54"/>
      <c r="L12" s="54">
        <v>5</v>
      </c>
      <c r="M12" s="54"/>
      <c r="N12" s="54"/>
      <c r="O12" s="54"/>
      <c r="P12" s="54"/>
      <c r="Q12" s="54">
        <f t="shared" si="5"/>
        <v>5</v>
      </c>
      <c r="S12" s="54" t="s">
        <v>145</v>
      </c>
      <c r="T12" s="54"/>
      <c r="U12" s="62">
        <v>5</v>
      </c>
      <c r="V12" s="54"/>
      <c r="W12" s="54"/>
      <c r="X12" s="54"/>
      <c r="Y12" s="54"/>
      <c r="Z12" s="54">
        <f t="shared" si="6"/>
        <v>5</v>
      </c>
      <c r="AB12" s="54" t="s">
        <v>145</v>
      </c>
      <c r="AC12" s="54">
        <v>3.6</v>
      </c>
      <c r="AD12" s="62">
        <v>5</v>
      </c>
      <c r="AE12" s="54"/>
      <c r="AF12" s="54"/>
      <c r="AG12" s="54"/>
      <c r="AH12" s="54"/>
      <c r="AI12" s="54">
        <f t="shared" si="1"/>
        <v>8.6</v>
      </c>
      <c r="AK12" s="54" t="s">
        <v>145</v>
      </c>
      <c r="AL12" s="54"/>
      <c r="AM12" s="54">
        <v>5.4</v>
      </c>
      <c r="AN12" s="54"/>
      <c r="AO12" s="54"/>
      <c r="AP12" s="54"/>
      <c r="AQ12" s="54"/>
      <c r="AR12" s="54">
        <f t="shared" si="2"/>
        <v>5.4</v>
      </c>
      <c r="AT12" s="54" t="s">
        <v>145</v>
      </c>
      <c r="AU12" s="54">
        <v>3</v>
      </c>
      <c r="AV12" s="54"/>
      <c r="AW12" s="54"/>
      <c r="AX12" s="54"/>
      <c r="AY12" s="54"/>
      <c r="AZ12" s="54"/>
      <c r="BA12" s="54">
        <f t="shared" si="3"/>
        <v>3</v>
      </c>
      <c r="BC12" s="54" t="s">
        <v>145</v>
      </c>
      <c r="BD12" s="62">
        <f t="shared" si="4"/>
        <v>32.4</v>
      </c>
    </row>
    <row r="13" spans="1:56" ht="15.75" x14ac:dyDescent="0.25">
      <c r="A13" s="54" t="s">
        <v>146</v>
      </c>
      <c r="B13" s="54"/>
      <c r="C13" s="54">
        <v>21.6</v>
      </c>
      <c r="D13" s="54"/>
      <c r="E13" s="54">
        <v>51</v>
      </c>
      <c r="F13" s="54"/>
      <c r="G13" s="54"/>
      <c r="H13" s="54">
        <f t="shared" si="0"/>
        <v>72.599999999999994</v>
      </c>
      <c r="J13" s="54" t="s">
        <v>146</v>
      </c>
      <c r="K13" s="54"/>
      <c r="L13" s="54"/>
      <c r="M13" s="54"/>
      <c r="N13" s="54">
        <v>100</v>
      </c>
      <c r="O13" s="54"/>
      <c r="P13" s="54"/>
      <c r="Q13" s="54">
        <f t="shared" si="5"/>
        <v>100</v>
      </c>
      <c r="S13" s="54" t="s">
        <v>146</v>
      </c>
      <c r="T13" s="54"/>
      <c r="U13" s="62"/>
      <c r="V13" s="54"/>
      <c r="W13" s="54"/>
      <c r="X13" s="54"/>
      <c r="Y13" s="54"/>
      <c r="Z13" s="54">
        <f t="shared" si="6"/>
        <v>0</v>
      </c>
      <c r="AB13" s="54" t="s">
        <v>146</v>
      </c>
      <c r="AC13" s="54"/>
      <c r="AD13" s="62">
        <v>21.6</v>
      </c>
      <c r="AE13" s="54">
        <v>23.7</v>
      </c>
      <c r="AF13" s="54"/>
      <c r="AG13" s="54"/>
      <c r="AH13" s="54"/>
      <c r="AI13" s="54">
        <f t="shared" si="1"/>
        <v>45.3</v>
      </c>
      <c r="AK13" s="54" t="s">
        <v>146</v>
      </c>
      <c r="AL13" s="54"/>
      <c r="AM13" s="54">
        <v>21.6</v>
      </c>
      <c r="AN13" s="54"/>
      <c r="AO13" s="54">
        <v>51</v>
      </c>
      <c r="AP13" s="54"/>
      <c r="AQ13" s="54"/>
      <c r="AR13" s="54">
        <f t="shared" si="2"/>
        <v>72.599999999999994</v>
      </c>
      <c r="AT13" s="54" t="s">
        <v>146</v>
      </c>
      <c r="AU13" s="54"/>
      <c r="AV13" s="54"/>
      <c r="AW13" s="54"/>
      <c r="AX13" s="54">
        <v>100</v>
      </c>
      <c r="AY13" s="54"/>
      <c r="AZ13" s="54"/>
      <c r="BA13" s="54">
        <f t="shared" si="3"/>
        <v>100</v>
      </c>
      <c r="BC13" s="54" t="s">
        <v>146</v>
      </c>
      <c r="BD13" s="62">
        <f t="shared" si="4"/>
        <v>390.5</v>
      </c>
    </row>
    <row r="14" spans="1:56" ht="15.75" x14ac:dyDescent="0.25">
      <c r="A14" s="54" t="s">
        <v>147</v>
      </c>
      <c r="B14" s="54"/>
      <c r="C14" s="54"/>
      <c r="D14" s="54"/>
      <c r="E14" s="54"/>
      <c r="F14" s="54"/>
      <c r="G14" s="54"/>
      <c r="H14" s="54">
        <f t="shared" si="0"/>
        <v>0</v>
      </c>
      <c r="J14" s="54" t="s">
        <v>147</v>
      </c>
      <c r="K14" s="54"/>
      <c r="L14" s="54"/>
      <c r="M14" s="54"/>
      <c r="N14" s="54"/>
      <c r="O14" s="54"/>
      <c r="P14" s="54"/>
      <c r="Q14" s="54">
        <f t="shared" si="5"/>
        <v>0</v>
      </c>
      <c r="S14" s="54" t="s">
        <v>147</v>
      </c>
      <c r="T14" s="54"/>
      <c r="U14" s="62"/>
      <c r="V14" s="54"/>
      <c r="W14" s="54"/>
      <c r="X14" s="54"/>
      <c r="Y14" s="54"/>
      <c r="Z14" s="54">
        <f t="shared" si="6"/>
        <v>0</v>
      </c>
      <c r="AB14" s="54" t="s">
        <v>147</v>
      </c>
      <c r="AC14" s="54"/>
      <c r="AD14" s="62"/>
      <c r="AE14" s="54"/>
      <c r="AF14" s="54"/>
      <c r="AG14" s="54"/>
      <c r="AH14" s="54"/>
      <c r="AI14" s="54">
        <f t="shared" si="1"/>
        <v>0</v>
      </c>
      <c r="AK14" s="54" t="s">
        <v>147</v>
      </c>
      <c r="AL14" s="54"/>
      <c r="AM14" s="54"/>
      <c r="AN14" s="54"/>
      <c r="AO14" s="54"/>
      <c r="AP14" s="54"/>
      <c r="AQ14" s="54"/>
      <c r="AR14" s="54">
        <f t="shared" si="2"/>
        <v>0</v>
      </c>
      <c r="AT14" s="54" t="s">
        <v>147</v>
      </c>
      <c r="AU14" s="54"/>
      <c r="AV14" s="54"/>
      <c r="AW14" s="54"/>
      <c r="AX14" s="54"/>
      <c r="AY14" s="54"/>
      <c r="AZ14" s="54"/>
      <c r="BA14" s="54">
        <f t="shared" si="3"/>
        <v>0</v>
      </c>
      <c r="BC14" s="54" t="s">
        <v>147</v>
      </c>
      <c r="BD14" s="62">
        <f t="shared" si="4"/>
        <v>0</v>
      </c>
    </row>
    <row r="15" spans="1:56" ht="15.75" x14ac:dyDescent="0.25">
      <c r="A15" s="54" t="s">
        <v>148</v>
      </c>
      <c r="B15" s="54"/>
      <c r="C15" s="54"/>
      <c r="D15" s="54"/>
      <c r="E15" s="54"/>
      <c r="F15" s="54"/>
      <c r="G15" s="54"/>
      <c r="H15" s="54">
        <f t="shared" si="0"/>
        <v>0</v>
      </c>
      <c r="J15" s="54" t="s">
        <v>148</v>
      </c>
      <c r="K15" s="54"/>
      <c r="L15" s="54"/>
      <c r="M15" s="54"/>
      <c r="N15" s="54"/>
      <c r="O15" s="54"/>
      <c r="P15" s="54"/>
      <c r="Q15" s="54">
        <f t="shared" si="5"/>
        <v>0</v>
      </c>
      <c r="S15" s="54" t="s">
        <v>148</v>
      </c>
      <c r="T15" s="54"/>
      <c r="U15" s="62"/>
      <c r="V15" s="54"/>
      <c r="W15" s="54"/>
      <c r="X15" s="54"/>
      <c r="Y15" s="54"/>
      <c r="Z15" s="54">
        <f t="shared" si="6"/>
        <v>0</v>
      </c>
      <c r="AB15" s="54" t="s">
        <v>148</v>
      </c>
      <c r="AC15" s="54"/>
      <c r="AD15" s="62"/>
      <c r="AE15" s="54"/>
      <c r="AF15" s="54"/>
      <c r="AG15" s="54"/>
      <c r="AH15" s="54"/>
      <c r="AI15" s="54">
        <f t="shared" si="1"/>
        <v>0</v>
      </c>
      <c r="AK15" s="54" t="s">
        <v>148</v>
      </c>
      <c r="AL15" s="54"/>
      <c r="AM15" s="54"/>
      <c r="AN15" s="54"/>
      <c r="AO15" s="54"/>
      <c r="AP15" s="54"/>
      <c r="AQ15" s="54"/>
      <c r="AR15" s="54">
        <f t="shared" si="2"/>
        <v>0</v>
      </c>
      <c r="AT15" s="54" t="s">
        <v>148</v>
      </c>
      <c r="AU15" s="54"/>
      <c r="AV15" s="54"/>
      <c r="AW15" s="54"/>
      <c r="AX15" s="54"/>
      <c r="AY15" s="54"/>
      <c r="AZ15" s="54"/>
      <c r="BA15" s="54">
        <f t="shared" si="3"/>
        <v>0</v>
      </c>
      <c r="BC15" s="54" t="s">
        <v>148</v>
      </c>
      <c r="BD15" s="62">
        <f t="shared" si="4"/>
        <v>0</v>
      </c>
    </row>
    <row r="16" spans="1:56" ht="15.75" x14ac:dyDescent="0.25">
      <c r="A16" s="54" t="s">
        <v>149</v>
      </c>
      <c r="B16" s="54"/>
      <c r="C16" s="54"/>
      <c r="D16" s="54"/>
      <c r="E16" s="54"/>
      <c r="F16" s="54"/>
      <c r="G16" s="54"/>
      <c r="H16" s="54">
        <f t="shared" si="0"/>
        <v>0</v>
      </c>
      <c r="J16" s="54" t="s">
        <v>149</v>
      </c>
      <c r="K16" s="54"/>
      <c r="L16" s="54"/>
      <c r="M16" s="54"/>
      <c r="N16" s="54"/>
      <c r="O16" s="54"/>
      <c r="P16" s="54"/>
      <c r="Q16" s="54">
        <f t="shared" si="5"/>
        <v>0</v>
      </c>
      <c r="S16" s="54" t="s">
        <v>149</v>
      </c>
      <c r="T16" s="54"/>
      <c r="U16" s="62"/>
      <c r="V16" s="54"/>
      <c r="W16" s="54"/>
      <c r="X16" s="54"/>
      <c r="Y16" s="54"/>
      <c r="Z16" s="54">
        <f t="shared" si="6"/>
        <v>0</v>
      </c>
      <c r="AB16" s="54" t="s">
        <v>149</v>
      </c>
      <c r="AC16" s="54"/>
      <c r="AD16" s="62"/>
      <c r="AE16" s="54"/>
      <c r="AF16" s="54"/>
      <c r="AG16" s="54"/>
      <c r="AH16" s="54"/>
      <c r="AI16" s="54">
        <f t="shared" si="1"/>
        <v>0</v>
      </c>
      <c r="AK16" s="54" t="s">
        <v>149</v>
      </c>
      <c r="AL16" s="54"/>
      <c r="AM16" s="54"/>
      <c r="AN16" s="54"/>
      <c r="AO16" s="54"/>
      <c r="AP16" s="54"/>
      <c r="AQ16" s="54"/>
      <c r="AR16" s="54">
        <f t="shared" si="2"/>
        <v>0</v>
      </c>
      <c r="AT16" s="54" t="s">
        <v>149</v>
      </c>
      <c r="AU16" s="54"/>
      <c r="AV16" s="54"/>
      <c r="AW16" s="54"/>
      <c r="AX16" s="54"/>
      <c r="AY16" s="54"/>
      <c r="AZ16" s="54"/>
      <c r="BA16" s="54">
        <f t="shared" si="3"/>
        <v>0</v>
      </c>
      <c r="BC16" s="54" t="s">
        <v>149</v>
      </c>
      <c r="BD16" s="62">
        <f t="shared" si="4"/>
        <v>0</v>
      </c>
    </row>
    <row r="17" spans="1:56" ht="15.75" x14ac:dyDescent="0.25">
      <c r="A17" s="54" t="s">
        <v>150</v>
      </c>
      <c r="B17" s="54"/>
      <c r="C17" s="54"/>
      <c r="D17" s="54"/>
      <c r="E17" s="54"/>
      <c r="F17" s="54"/>
      <c r="G17" s="54"/>
      <c r="H17" s="54">
        <f t="shared" si="0"/>
        <v>0</v>
      </c>
      <c r="J17" s="54" t="s">
        <v>150</v>
      </c>
      <c r="K17" s="54"/>
      <c r="L17" s="54">
        <v>1.2</v>
      </c>
      <c r="M17" s="54"/>
      <c r="N17" s="54"/>
      <c r="O17" s="54"/>
      <c r="P17" s="54"/>
      <c r="Q17" s="54">
        <f t="shared" si="5"/>
        <v>1.2</v>
      </c>
      <c r="S17" s="54" t="s">
        <v>150</v>
      </c>
      <c r="T17" s="54"/>
      <c r="U17" s="62">
        <v>2</v>
      </c>
      <c r="V17" s="54"/>
      <c r="W17" s="54"/>
      <c r="X17" s="54"/>
      <c r="Y17" s="54"/>
      <c r="Z17" s="54">
        <f t="shared" si="6"/>
        <v>2</v>
      </c>
      <c r="AB17" s="54" t="s">
        <v>150</v>
      </c>
      <c r="AC17" s="54"/>
      <c r="AD17" s="62"/>
      <c r="AE17" s="54"/>
      <c r="AF17" s="54"/>
      <c r="AG17" s="54"/>
      <c r="AH17" s="54"/>
      <c r="AI17" s="54">
        <f t="shared" si="1"/>
        <v>0</v>
      </c>
      <c r="AK17" s="54" t="s">
        <v>150</v>
      </c>
      <c r="AL17" s="54"/>
      <c r="AM17" s="54"/>
      <c r="AN17" s="54"/>
      <c r="AO17" s="54"/>
      <c r="AP17" s="54"/>
      <c r="AQ17" s="54"/>
      <c r="AR17" s="54">
        <f t="shared" si="2"/>
        <v>0</v>
      </c>
      <c r="AT17" s="54" t="s">
        <v>150</v>
      </c>
      <c r="AU17" s="54"/>
      <c r="AV17" s="54"/>
      <c r="AW17" s="54"/>
      <c r="AX17" s="54"/>
      <c r="AY17" s="54"/>
      <c r="AZ17" s="54"/>
      <c r="BA17" s="54">
        <f t="shared" si="3"/>
        <v>0</v>
      </c>
      <c r="BC17" s="54" t="s">
        <v>150</v>
      </c>
      <c r="BD17" s="62">
        <f t="shared" si="4"/>
        <v>3.2</v>
      </c>
    </row>
    <row r="18" spans="1:56" ht="15.75" x14ac:dyDescent="0.25">
      <c r="A18" s="54" t="s">
        <v>151</v>
      </c>
      <c r="B18" s="54"/>
      <c r="C18" s="54"/>
      <c r="D18" s="54"/>
      <c r="E18" s="54"/>
      <c r="F18" s="54"/>
      <c r="G18" s="54"/>
      <c r="H18" s="54">
        <f t="shared" si="0"/>
        <v>0</v>
      </c>
      <c r="J18" s="54" t="s">
        <v>151</v>
      </c>
      <c r="K18" s="54"/>
      <c r="L18" s="54"/>
      <c r="M18" s="54"/>
      <c r="N18" s="54"/>
      <c r="O18" s="54"/>
      <c r="P18" s="54"/>
      <c r="Q18" s="54">
        <f t="shared" si="5"/>
        <v>0</v>
      </c>
      <c r="S18" s="54" t="s">
        <v>151</v>
      </c>
      <c r="T18" s="54"/>
      <c r="U18" s="62"/>
      <c r="V18" s="54"/>
      <c r="W18" s="54"/>
      <c r="X18" s="54"/>
      <c r="Y18" s="54"/>
      <c r="Z18" s="54">
        <f t="shared" si="6"/>
        <v>0</v>
      </c>
      <c r="AB18" s="54" t="s">
        <v>151</v>
      </c>
      <c r="AC18" s="54"/>
      <c r="AD18" s="62"/>
      <c r="AE18" s="54"/>
      <c r="AF18" s="54"/>
      <c r="AG18" s="54"/>
      <c r="AH18" s="54"/>
      <c r="AI18" s="54">
        <f t="shared" si="1"/>
        <v>0</v>
      </c>
      <c r="AK18" s="54" t="s">
        <v>151</v>
      </c>
      <c r="AL18" s="54"/>
      <c r="AM18" s="54"/>
      <c r="AN18" s="54"/>
      <c r="AO18" s="54"/>
      <c r="AP18" s="54"/>
      <c r="AQ18" s="54"/>
      <c r="AR18" s="54">
        <f t="shared" si="2"/>
        <v>0</v>
      </c>
      <c r="AT18" s="54" t="s">
        <v>151</v>
      </c>
      <c r="AU18" s="54"/>
      <c r="AV18" s="54"/>
      <c r="AW18" s="54"/>
      <c r="AX18" s="54"/>
      <c r="AY18" s="54"/>
      <c r="AZ18" s="54"/>
      <c r="BA18" s="54">
        <f t="shared" si="3"/>
        <v>0</v>
      </c>
      <c r="BC18" s="54" t="s">
        <v>151</v>
      </c>
      <c r="BD18" s="62">
        <f t="shared" si="4"/>
        <v>0</v>
      </c>
    </row>
    <row r="19" spans="1:56" ht="15.75" x14ac:dyDescent="0.25">
      <c r="A19" s="54" t="s">
        <v>152</v>
      </c>
      <c r="B19" s="54"/>
      <c r="C19" s="54"/>
      <c r="D19" s="54"/>
      <c r="E19" s="54"/>
      <c r="F19" s="54"/>
      <c r="G19" s="54"/>
      <c r="H19" s="54">
        <f t="shared" si="0"/>
        <v>0</v>
      </c>
      <c r="J19" s="54" t="s">
        <v>152</v>
      </c>
      <c r="K19" s="54"/>
      <c r="L19" s="54"/>
      <c r="M19" s="54"/>
      <c r="N19" s="54"/>
      <c r="O19" s="54"/>
      <c r="P19" s="54"/>
      <c r="Q19" s="54">
        <f t="shared" si="5"/>
        <v>0</v>
      </c>
      <c r="S19" s="54" t="s">
        <v>152</v>
      </c>
      <c r="T19" s="54"/>
      <c r="U19" s="62"/>
      <c r="V19" s="54"/>
      <c r="W19" s="54"/>
      <c r="X19" s="54"/>
      <c r="Y19" s="54"/>
      <c r="Z19" s="54">
        <f t="shared" si="6"/>
        <v>0</v>
      </c>
      <c r="AB19" s="54" t="s">
        <v>152</v>
      </c>
      <c r="AC19" s="54"/>
      <c r="AD19" s="62"/>
      <c r="AE19" s="54"/>
      <c r="AF19" s="54"/>
      <c r="AG19" s="54"/>
      <c r="AH19" s="54"/>
      <c r="AI19" s="54">
        <f t="shared" si="1"/>
        <v>0</v>
      </c>
      <c r="AK19" s="54" t="s">
        <v>152</v>
      </c>
      <c r="AL19" s="54"/>
      <c r="AM19" s="54"/>
      <c r="AN19" s="54"/>
      <c r="AO19" s="54"/>
      <c r="AP19" s="54"/>
      <c r="AQ19" s="54"/>
      <c r="AR19" s="54">
        <f t="shared" si="2"/>
        <v>0</v>
      </c>
      <c r="AT19" s="54" t="s">
        <v>152</v>
      </c>
      <c r="AU19" s="54"/>
      <c r="AV19" s="54"/>
      <c r="AW19" s="54"/>
      <c r="AX19" s="54"/>
      <c r="AY19" s="54"/>
      <c r="AZ19" s="54"/>
      <c r="BA19" s="54">
        <f t="shared" si="3"/>
        <v>0</v>
      </c>
      <c r="BC19" s="54" t="s">
        <v>152</v>
      </c>
      <c r="BD19" s="62">
        <f t="shared" si="4"/>
        <v>0</v>
      </c>
    </row>
    <row r="20" spans="1:56" ht="15.75" x14ac:dyDescent="0.25">
      <c r="A20" s="54" t="s">
        <v>153</v>
      </c>
      <c r="B20" s="54"/>
      <c r="C20" s="54"/>
      <c r="D20" s="54"/>
      <c r="E20" s="54"/>
      <c r="F20" s="54"/>
      <c r="G20" s="54"/>
      <c r="H20" s="54">
        <f t="shared" si="0"/>
        <v>0</v>
      </c>
      <c r="J20" s="54" t="s">
        <v>153</v>
      </c>
      <c r="K20" s="54"/>
      <c r="L20" s="54"/>
      <c r="M20" s="54"/>
      <c r="N20" s="54"/>
      <c r="O20" s="54"/>
      <c r="P20" s="54"/>
      <c r="Q20" s="54">
        <f t="shared" si="5"/>
        <v>0</v>
      </c>
      <c r="S20" s="54" t="s">
        <v>153</v>
      </c>
      <c r="T20" s="54"/>
      <c r="U20" s="62"/>
      <c r="V20" s="54"/>
      <c r="W20" s="54"/>
      <c r="X20" s="54"/>
      <c r="Y20" s="54"/>
      <c r="Z20" s="54">
        <f t="shared" si="6"/>
        <v>0</v>
      </c>
      <c r="AB20" s="54" t="s">
        <v>153</v>
      </c>
      <c r="AC20" s="54"/>
      <c r="AD20" s="62"/>
      <c r="AE20" s="54"/>
      <c r="AF20" s="54"/>
      <c r="AG20" s="54"/>
      <c r="AH20" s="54"/>
      <c r="AI20" s="54">
        <f t="shared" si="1"/>
        <v>0</v>
      </c>
      <c r="AK20" s="54" t="s">
        <v>153</v>
      </c>
      <c r="AL20" s="54"/>
      <c r="AM20" s="54"/>
      <c r="AN20" s="54"/>
      <c r="AO20" s="54"/>
      <c r="AP20" s="54"/>
      <c r="AQ20" s="54"/>
      <c r="AR20" s="54">
        <f t="shared" si="2"/>
        <v>0</v>
      </c>
      <c r="AT20" s="54" t="s">
        <v>153</v>
      </c>
      <c r="AU20" s="54"/>
      <c r="AV20" s="54"/>
      <c r="AW20" s="54"/>
      <c r="AX20" s="54"/>
      <c r="AY20" s="54"/>
      <c r="AZ20" s="54"/>
      <c r="BA20" s="54">
        <f t="shared" si="3"/>
        <v>0</v>
      </c>
      <c r="BC20" s="54" t="s">
        <v>153</v>
      </c>
      <c r="BD20" s="62">
        <f t="shared" si="4"/>
        <v>0</v>
      </c>
    </row>
    <row r="21" spans="1:56" ht="15.75" x14ac:dyDescent="0.25">
      <c r="A21" s="54" t="s">
        <v>154</v>
      </c>
      <c r="B21" s="54"/>
      <c r="C21" s="54"/>
      <c r="D21" s="54">
        <v>37.5</v>
      </c>
      <c r="E21" s="54"/>
      <c r="F21" s="54"/>
      <c r="G21" s="54"/>
      <c r="H21" s="54">
        <f t="shared" si="0"/>
        <v>37.5</v>
      </c>
      <c r="J21" s="54" t="s">
        <v>154</v>
      </c>
      <c r="K21" s="54"/>
      <c r="L21" s="54"/>
      <c r="M21" s="54"/>
      <c r="N21" s="54"/>
      <c r="O21" s="54"/>
      <c r="P21" s="54"/>
      <c r="Q21" s="54">
        <f t="shared" si="5"/>
        <v>0</v>
      </c>
      <c r="S21" s="54" t="s">
        <v>154</v>
      </c>
      <c r="T21" s="54"/>
      <c r="U21" s="62"/>
      <c r="V21" s="54"/>
      <c r="W21" s="54"/>
      <c r="X21" s="54"/>
      <c r="Y21" s="54"/>
      <c r="Z21" s="54">
        <f t="shared" si="6"/>
        <v>0</v>
      </c>
      <c r="AB21" s="54" t="s">
        <v>154</v>
      </c>
      <c r="AC21" s="54"/>
      <c r="AD21" s="62"/>
      <c r="AE21" s="54"/>
      <c r="AF21" s="54"/>
      <c r="AG21" s="54"/>
      <c r="AH21" s="54"/>
      <c r="AI21" s="54">
        <f t="shared" si="1"/>
        <v>0</v>
      </c>
      <c r="AK21" s="54" t="s">
        <v>154</v>
      </c>
      <c r="AL21" s="54"/>
      <c r="AM21" s="54"/>
      <c r="AN21" s="54"/>
      <c r="AO21" s="54"/>
      <c r="AP21" s="54"/>
      <c r="AQ21" s="54"/>
      <c r="AR21" s="54">
        <f t="shared" si="2"/>
        <v>0</v>
      </c>
      <c r="AT21" s="54" t="s">
        <v>154</v>
      </c>
      <c r="AU21" s="54"/>
      <c r="AV21" s="54"/>
      <c r="AW21" s="54"/>
      <c r="AX21" s="54"/>
      <c r="AY21" s="54"/>
      <c r="AZ21" s="54"/>
      <c r="BA21" s="54">
        <f t="shared" si="3"/>
        <v>0</v>
      </c>
      <c r="BC21" s="54" t="s">
        <v>154</v>
      </c>
      <c r="BD21" s="62">
        <f t="shared" si="4"/>
        <v>37.5</v>
      </c>
    </row>
    <row r="22" spans="1:56" ht="15.75" x14ac:dyDescent="0.25">
      <c r="A22" s="54" t="s">
        <v>155</v>
      </c>
      <c r="B22" s="54"/>
      <c r="C22" s="54"/>
      <c r="D22" s="54"/>
      <c r="E22" s="54"/>
      <c r="F22" s="54"/>
      <c r="G22" s="54"/>
      <c r="H22" s="54">
        <f t="shared" si="0"/>
        <v>0</v>
      </c>
      <c r="J22" s="54" t="s">
        <v>155</v>
      </c>
      <c r="K22" s="54"/>
      <c r="L22" s="54"/>
      <c r="M22" s="54"/>
      <c r="N22" s="54"/>
      <c r="O22" s="54"/>
      <c r="P22" s="54"/>
      <c r="Q22" s="54">
        <f t="shared" si="5"/>
        <v>0</v>
      </c>
      <c r="S22" s="54" t="s">
        <v>155</v>
      </c>
      <c r="T22" s="54"/>
      <c r="U22" s="62"/>
      <c r="V22" s="54"/>
      <c r="W22" s="54"/>
      <c r="X22" s="54"/>
      <c r="Y22" s="54"/>
      <c r="Z22" s="54">
        <f t="shared" si="6"/>
        <v>0</v>
      </c>
      <c r="AB22" s="54" t="s">
        <v>155</v>
      </c>
      <c r="AC22" s="54"/>
      <c r="AD22" s="62"/>
      <c r="AE22" s="54"/>
      <c r="AF22" s="54"/>
      <c r="AG22" s="54"/>
      <c r="AH22" s="54"/>
      <c r="AI22" s="54">
        <f t="shared" si="1"/>
        <v>0</v>
      </c>
      <c r="AK22" s="54" t="s">
        <v>155</v>
      </c>
      <c r="AL22" s="54"/>
      <c r="AM22" s="54"/>
      <c r="AN22" s="54"/>
      <c r="AO22" s="54"/>
      <c r="AP22" s="54"/>
      <c r="AQ22" s="54"/>
      <c r="AR22" s="54">
        <f t="shared" si="2"/>
        <v>0</v>
      </c>
      <c r="AT22" s="54" t="s">
        <v>155</v>
      </c>
      <c r="AU22" s="54"/>
      <c r="AV22" s="54"/>
      <c r="AW22" s="54"/>
      <c r="AX22" s="54"/>
      <c r="AY22" s="54"/>
      <c r="AZ22" s="54"/>
      <c r="BA22" s="54">
        <f t="shared" si="3"/>
        <v>0</v>
      </c>
      <c r="BC22" s="54" t="s">
        <v>155</v>
      </c>
      <c r="BD22" s="62">
        <f t="shared" si="4"/>
        <v>0</v>
      </c>
    </row>
    <row r="23" spans="1:56" ht="15.75" x14ac:dyDescent="0.25">
      <c r="A23" s="54" t="s">
        <v>156</v>
      </c>
      <c r="B23" s="54"/>
      <c r="C23" s="54"/>
      <c r="D23" s="54"/>
      <c r="E23" s="54"/>
      <c r="F23" s="54"/>
      <c r="G23" s="54"/>
      <c r="H23" s="54">
        <f t="shared" si="0"/>
        <v>0</v>
      </c>
      <c r="J23" s="54" t="s">
        <v>156</v>
      </c>
      <c r="K23" s="54"/>
      <c r="L23" s="54"/>
      <c r="M23" s="54"/>
      <c r="N23" s="54"/>
      <c r="O23" s="54"/>
      <c r="P23" s="54"/>
      <c r="Q23" s="54">
        <f t="shared" si="5"/>
        <v>0</v>
      </c>
      <c r="S23" s="54" t="s">
        <v>156</v>
      </c>
      <c r="T23" s="54"/>
      <c r="U23" s="62"/>
      <c r="V23" s="54"/>
      <c r="W23" s="54"/>
      <c r="X23" s="54"/>
      <c r="Y23" s="54"/>
      <c r="Z23" s="54">
        <f t="shared" si="6"/>
        <v>0</v>
      </c>
      <c r="AB23" s="54" t="s">
        <v>156</v>
      </c>
      <c r="AC23" s="54"/>
      <c r="AD23" s="62"/>
      <c r="AE23" s="54"/>
      <c r="AF23" s="54"/>
      <c r="AG23" s="54"/>
      <c r="AH23" s="54"/>
      <c r="AI23" s="54">
        <f t="shared" si="1"/>
        <v>0</v>
      </c>
      <c r="AK23" s="54" t="s">
        <v>156</v>
      </c>
      <c r="AL23" s="54"/>
      <c r="AM23" s="54"/>
      <c r="AN23" s="54">
        <v>54</v>
      </c>
      <c r="AO23" s="54"/>
      <c r="AP23" s="54"/>
      <c r="AQ23" s="54"/>
      <c r="AR23" s="54">
        <f t="shared" si="2"/>
        <v>54</v>
      </c>
      <c r="AT23" s="54" t="s">
        <v>156</v>
      </c>
      <c r="AU23" s="54"/>
      <c r="AV23" s="54"/>
      <c r="AW23" s="54"/>
      <c r="AX23" s="54"/>
      <c r="AY23" s="54"/>
      <c r="AZ23" s="54"/>
      <c r="BA23" s="54">
        <f t="shared" si="3"/>
        <v>0</v>
      </c>
      <c r="BC23" s="54" t="s">
        <v>156</v>
      </c>
      <c r="BD23" s="62">
        <f t="shared" si="4"/>
        <v>54</v>
      </c>
    </row>
    <row r="24" spans="1:56" ht="15.75" x14ac:dyDescent="0.25">
      <c r="A24" s="54" t="s">
        <v>157</v>
      </c>
      <c r="B24" s="54"/>
      <c r="C24" s="54"/>
      <c r="D24" s="54"/>
      <c r="E24" s="54"/>
      <c r="F24" s="54"/>
      <c r="G24" s="54"/>
      <c r="H24" s="54">
        <f t="shared" si="0"/>
        <v>0</v>
      </c>
      <c r="J24" s="54" t="s">
        <v>157</v>
      </c>
      <c r="K24" s="54"/>
      <c r="L24" s="54"/>
      <c r="M24" s="54"/>
      <c r="N24" s="54"/>
      <c r="O24" s="54"/>
      <c r="P24" s="54"/>
      <c r="Q24" s="54">
        <f t="shared" si="5"/>
        <v>0</v>
      </c>
      <c r="S24" s="54" t="s">
        <v>157</v>
      </c>
      <c r="T24" s="54"/>
      <c r="U24" s="62"/>
      <c r="V24" s="54"/>
      <c r="W24" s="54"/>
      <c r="X24" s="54"/>
      <c r="Y24" s="54"/>
      <c r="Z24" s="54">
        <f t="shared" si="6"/>
        <v>0</v>
      </c>
      <c r="AB24" s="54" t="s">
        <v>157</v>
      </c>
      <c r="AC24" s="54"/>
      <c r="AD24" s="62"/>
      <c r="AE24" s="54"/>
      <c r="AF24" s="54"/>
      <c r="AG24" s="54"/>
      <c r="AH24" s="54"/>
      <c r="AI24" s="54">
        <f t="shared" si="1"/>
        <v>0</v>
      </c>
      <c r="AK24" s="54" t="s">
        <v>157</v>
      </c>
      <c r="AL24" s="54"/>
      <c r="AM24" s="54"/>
      <c r="AN24" s="54"/>
      <c r="AO24" s="54"/>
      <c r="AP24" s="54"/>
      <c r="AQ24" s="54"/>
      <c r="AR24" s="54">
        <f t="shared" si="2"/>
        <v>0</v>
      </c>
      <c r="AT24" s="54" t="s">
        <v>157</v>
      </c>
      <c r="AU24" s="54"/>
      <c r="AV24" s="54"/>
      <c r="AW24" s="54"/>
      <c r="AX24" s="54"/>
      <c r="AY24" s="54"/>
      <c r="AZ24" s="54"/>
      <c r="BA24" s="54">
        <f t="shared" si="3"/>
        <v>0</v>
      </c>
      <c r="BC24" s="54" t="s">
        <v>157</v>
      </c>
      <c r="BD24" s="62">
        <f t="shared" si="4"/>
        <v>0</v>
      </c>
    </row>
    <row r="25" spans="1:56" ht="15.75" x14ac:dyDescent="0.25">
      <c r="A25" s="54" t="s">
        <v>158</v>
      </c>
      <c r="B25" s="54"/>
      <c r="C25" s="54"/>
      <c r="D25" s="54"/>
      <c r="E25" s="54"/>
      <c r="F25" s="54"/>
      <c r="G25" s="54"/>
      <c r="H25" s="54">
        <f t="shared" si="0"/>
        <v>0</v>
      </c>
      <c r="J25" s="54" t="s">
        <v>158</v>
      </c>
      <c r="K25" s="54"/>
      <c r="L25" s="54"/>
      <c r="M25" s="54"/>
      <c r="N25" s="54"/>
      <c r="O25" s="54"/>
      <c r="P25" s="54"/>
      <c r="Q25" s="54">
        <f t="shared" si="5"/>
        <v>0</v>
      </c>
      <c r="S25" s="54" t="s">
        <v>158</v>
      </c>
      <c r="T25" s="54"/>
      <c r="U25" s="62"/>
      <c r="V25" s="54">
        <v>52.5</v>
      </c>
      <c r="W25" s="54"/>
      <c r="X25" s="54"/>
      <c r="Y25" s="54"/>
      <c r="Z25" s="54">
        <f t="shared" si="6"/>
        <v>52.5</v>
      </c>
      <c r="AB25" s="54" t="s">
        <v>158</v>
      </c>
      <c r="AC25" s="54"/>
      <c r="AD25" s="62"/>
      <c r="AE25" s="54"/>
      <c r="AF25" s="54"/>
      <c r="AG25" s="54"/>
      <c r="AH25" s="54"/>
      <c r="AI25" s="54">
        <f t="shared" si="1"/>
        <v>0</v>
      </c>
      <c r="AK25" s="54" t="s">
        <v>158</v>
      </c>
      <c r="AL25" s="54"/>
      <c r="AM25" s="54"/>
      <c r="AN25" s="54"/>
      <c r="AO25" s="54"/>
      <c r="AP25" s="54"/>
      <c r="AQ25" s="54"/>
      <c r="AR25" s="54">
        <f t="shared" si="2"/>
        <v>0</v>
      </c>
      <c r="AT25" s="54" t="s">
        <v>158</v>
      </c>
      <c r="AU25" s="54"/>
      <c r="AV25" s="54"/>
      <c r="AW25" s="54"/>
      <c r="AX25" s="54"/>
      <c r="AY25" s="54"/>
      <c r="AZ25" s="54"/>
      <c r="BA25" s="54">
        <f t="shared" si="3"/>
        <v>0</v>
      </c>
      <c r="BC25" s="54" t="s">
        <v>158</v>
      </c>
      <c r="BD25" s="62">
        <f t="shared" si="4"/>
        <v>52.5</v>
      </c>
    </row>
    <row r="26" spans="1:56" ht="15.75" x14ac:dyDescent="0.25">
      <c r="A26" s="54" t="s">
        <v>159</v>
      </c>
      <c r="B26" s="54"/>
      <c r="C26" s="54"/>
      <c r="D26" s="54"/>
      <c r="E26" s="54"/>
      <c r="F26" s="54"/>
      <c r="G26" s="54"/>
      <c r="H26" s="54">
        <f t="shared" si="0"/>
        <v>0</v>
      </c>
      <c r="J26" s="54" t="s">
        <v>159</v>
      </c>
      <c r="K26" s="54"/>
      <c r="L26" s="54"/>
      <c r="M26" s="54"/>
      <c r="N26" s="54"/>
      <c r="O26" s="54"/>
      <c r="P26" s="54"/>
      <c r="Q26" s="54">
        <f t="shared" si="5"/>
        <v>0</v>
      </c>
      <c r="S26" s="54" t="s">
        <v>159</v>
      </c>
      <c r="T26" s="54"/>
      <c r="U26" s="62"/>
      <c r="V26" s="54"/>
      <c r="W26" s="54"/>
      <c r="X26" s="54"/>
      <c r="Y26" s="54"/>
      <c r="Z26" s="54">
        <f t="shared" si="6"/>
        <v>0</v>
      </c>
      <c r="AB26" s="54" t="s">
        <v>159</v>
      </c>
      <c r="AC26" s="54"/>
      <c r="AD26" s="62"/>
      <c r="AE26" s="54"/>
      <c r="AF26" s="54"/>
      <c r="AG26" s="54"/>
      <c r="AH26" s="54"/>
      <c r="AI26" s="54">
        <f t="shared" si="1"/>
        <v>0</v>
      </c>
      <c r="AK26" s="54" t="s">
        <v>159</v>
      </c>
      <c r="AL26" s="54"/>
      <c r="AM26" s="54"/>
      <c r="AN26" s="54"/>
      <c r="AO26" s="54"/>
      <c r="AP26" s="54"/>
      <c r="AQ26" s="54"/>
      <c r="AR26" s="54">
        <f t="shared" si="2"/>
        <v>0</v>
      </c>
      <c r="AT26" s="54" t="s">
        <v>159</v>
      </c>
      <c r="AU26" s="54"/>
      <c r="AV26" s="54"/>
      <c r="AW26" s="54"/>
      <c r="AX26" s="54"/>
      <c r="AY26" s="54"/>
      <c r="AZ26" s="54"/>
      <c r="BA26" s="54">
        <f t="shared" si="3"/>
        <v>0</v>
      </c>
      <c r="BC26" s="54" t="s">
        <v>159</v>
      </c>
      <c r="BD26" s="62">
        <f t="shared" si="4"/>
        <v>0</v>
      </c>
    </row>
    <row r="27" spans="1:56" ht="15.75" x14ac:dyDescent="0.25">
      <c r="A27" s="54" t="s">
        <v>160</v>
      </c>
      <c r="B27" s="54"/>
      <c r="C27" s="54"/>
      <c r="D27" s="54"/>
      <c r="E27" s="54">
        <v>15</v>
      </c>
      <c r="F27" s="54"/>
      <c r="G27" s="54"/>
      <c r="H27" s="54">
        <f t="shared" si="0"/>
        <v>15</v>
      </c>
      <c r="J27" s="54" t="s">
        <v>160</v>
      </c>
      <c r="K27" s="54"/>
      <c r="L27" s="54"/>
      <c r="M27" s="54"/>
      <c r="N27" s="54">
        <v>20</v>
      </c>
      <c r="O27" s="54"/>
      <c r="P27" s="54"/>
      <c r="Q27" s="54">
        <f t="shared" si="5"/>
        <v>20</v>
      </c>
      <c r="S27" s="54" t="s">
        <v>160</v>
      </c>
      <c r="T27" s="54"/>
      <c r="U27" s="62"/>
      <c r="V27" s="54"/>
      <c r="W27" s="54">
        <v>15</v>
      </c>
      <c r="X27" s="54"/>
      <c r="Y27" s="54"/>
      <c r="Z27" s="54">
        <f t="shared" si="6"/>
        <v>15</v>
      </c>
      <c r="AB27" s="54" t="s">
        <v>160</v>
      </c>
      <c r="AC27" s="54"/>
      <c r="AD27" s="62"/>
      <c r="AE27" s="54"/>
      <c r="AF27" s="54">
        <v>15</v>
      </c>
      <c r="AG27" s="54"/>
      <c r="AH27" s="54"/>
      <c r="AI27" s="54">
        <f t="shared" si="1"/>
        <v>15</v>
      </c>
      <c r="AK27" s="54" t="s">
        <v>160</v>
      </c>
      <c r="AL27" s="54"/>
      <c r="AM27" s="54"/>
      <c r="AN27" s="54"/>
      <c r="AO27" s="54">
        <v>15</v>
      </c>
      <c r="AP27" s="54"/>
      <c r="AQ27" s="54"/>
      <c r="AR27" s="54">
        <f t="shared" si="2"/>
        <v>15</v>
      </c>
      <c r="AT27" s="54" t="s">
        <v>160</v>
      </c>
      <c r="AU27" s="54">
        <v>3</v>
      </c>
      <c r="AV27" s="54"/>
      <c r="AW27" s="54"/>
      <c r="AX27" s="54">
        <v>20</v>
      </c>
      <c r="AY27" s="54"/>
      <c r="AZ27" s="54"/>
      <c r="BA27" s="54">
        <f t="shared" si="3"/>
        <v>23</v>
      </c>
      <c r="BC27" s="54" t="s">
        <v>160</v>
      </c>
      <c r="BD27" s="62">
        <f t="shared" si="4"/>
        <v>103</v>
      </c>
    </row>
    <row r="28" spans="1:56" ht="15.75" x14ac:dyDescent="0.25">
      <c r="A28" s="54" t="s">
        <v>161</v>
      </c>
      <c r="B28" s="54"/>
      <c r="C28" s="54"/>
      <c r="D28" s="54"/>
      <c r="E28" s="54"/>
      <c r="F28" s="54"/>
      <c r="G28" s="54"/>
      <c r="H28" s="54">
        <f t="shared" si="0"/>
        <v>0</v>
      </c>
      <c r="J28" s="54" t="s">
        <v>161</v>
      </c>
      <c r="K28" s="54"/>
      <c r="L28" s="54"/>
      <c r="M28" s="54"/>
      <c r="N28" s="54"/>
      <c r="O28" s="54"/>
      <c r="P28" s="54"/>
      <c r="Q28" s="54">
        <f t="shared" si="5"/>
        <v>0</v>
      </c>
      <c r="S28" s="54" t="s">
        <v>161</v>
      </c>
      <c r="T28" s="54"/>
      <c r="U28" s="62"/>
      <c r="V28" s="54"/>
      <c r="W28" s="54"/>
      <c r="X28" s="54"/>
      <c r="Y28" s="54"/>
      <c r="Z28" s="54">
        <f t="shared" si="6"/>
        <v>0</v>
      </c>
      <c r="AB28" s="54" t="s">
        <v>161</v>
      </c>
      <c r="AC28" s="54"/>
      <c r="AD28" s="62"/>
      <c r="AE28" s="54"/>
      <c r="AF28" s="54"/>
      <c r="AG28" s="54"/>
      <c r="AH28" s="54"/>
      <c r="AI28" s="54">
        <f t="shared" si="1"/>
        <v>0</v>
      </c>
      <c r="AK28" s="54" t="s">
        <v>161</v>
      </c>
      <c r="AL28" s="54"/>
      <c r="AM28" s="54"/>
      <c r="AN28" s="54"/>
      <c r="AO28" s="54"/>
      <c r="AP28" s="54"/>
      <c r="AQ28" s="54"/>
      <c r="AR28" s="54">
        <f t="shared" si="2"/>
        <v>0</v>
      </c>
      <c r="AT28" s="54" t="s">
        <v>161</v>
      </c>
      <c r="AU28" s="54"/>
      <c r="AV28" s="54"/>
      <c r="AW28" s="54"/>
      <c r="AX28" s="54"/>
      <c r="AY28" s="54"/>
      <c r="AZ28" s="54"/>
      <c r="BA28" s="54">
        <f t="shared" si="3"/>
        <v>0</v>
      </c>
      <c r="BC28" s="54" t="s">
        <v>161</v>
      </c>
      <c r="BD28" s="62">
        <f t="shared" si="4"/>
        <v>0</v>
      </c>
    </row>
    <row r="29" spans="1:56" ht="15.75" x14ac:dyDescent="0.25">
      <c r="A29" s="54" t="s">
        <v>162</v>
      </c>
      <c r="B29" s="54"/>
      <c r="C29" s="54"/>
      <c r="D29" s="54"/>
      <c r="E29" s="54"/>
      <c r="F29" s="54"/>
      <c r="G29" s="54"/>
      <c r="H29" s="54">
        <f t="shared" si="0"/>
        <v>0</v>
      </c>
      <c r="J29" s="54" t="s">
        <v>162</v>
      </c>
      <c r="K29" s="54"/>
      <c r="L29" s="54">
        <v>7.2</v>
      </c>
      <c r="M29" s="54"/>
      <c r="N29" s="54"/>
      <c r="O29" s="54"/>
      <c r="P29" s="54"/>
      <c r="Q29" s="54">
        <f t="shared" si="5"/>
        <v>7.2</v>
      </c>
      <c r="S29" s="54" t="s">
        <v>162</v>
      </c>
      <c r="T29" s="54"/>
      <c r="U29" s="62">
        <v>7</v>
      </c>
      <c r="V29" s="54"/>
      <c r="W29" s="54"/>
      <c r="X29" s="54"/>
      <c r="Y29" s="54"/>
      <c r="Z29" s="54">
        <f t="shared" si="6"/>
        <v>7</v>
      </c>
      <c r="AB29" s="54" t="s">
        <v>162</v>
      </c>
      <c r="AC29" s="54"/>
      <c r="AD29" s="62"/>
      <c r="AE29" s="54"/>
      <c r="AF29" s="54"/>
      <c r="AG29" s="54"/>
      <c r="AH29" s="54"/>
      <c r="AI29" s="54">
        <f t="shared" si="1"/>
        <v>0</v>
      </c>
      <c r="AK29" s="54" t="s">
        <v>162</v>
      </c>
      <c r="AL29" s="54"/>
      <c r="AM29" s="54"/>
      <c r="AN29" s="54"/>
      <c r="AO29" s="54"/>
      <c r="AP29" s="54"/>
      <c r="AQ29" s="54"/>
      <c r="AR29" s="54">
        <f t="shared" si="2"/>
        <v>0</v>
      </c>
      <c r="AT29" s="54" t="s">
        <v>162</v>
      </c>
      <c r="AU29" s="54"/>
      <c r="AV29" s="54"/>
      <c r="AW29" s="54"/>
      <c r="AX29" s="54"/>
      <c r="AY29" s="54"/>
      <c r="AZ29" s="54"/>
      <c r="BA29" s="54">
        <f t="shared" si="3"/>
        <v>0</v>
      </c>
      <c r="BC29" s="54" t="s">
        <v>162</v>
      </c>
      <c r="BD29" s="62">
        <f t="shared" si="4"/>
        <v>14.2</v>
      </c>
    </row>
    <row r="30" spans="1:56" ht="15.75" x14ac:dyDescent="0.25">
      <c r="A30" s="54" t="s">
        <v>163</v>
      </c>
      <c r="B30" s="54"/>
      <c r="C30" s="54"/>
      <c r="D30" s="54"/>
      <c r="E30" s="54"/>
      <c r="F30" s="54"/>
      <c r="G30" s="54"/>
      <c r="H30" s="54">
        <f t="shared" si="0"/>
        <v>0</v>
      </c>
      <c r="J30" s="54" t="s">
        <v>163</v>
      </c>
      <c r="K30" s="54"/>
      <c r="L30" s="54">
        <v>128.4</v>
      </c>
      <c r="M30" s="54"/>
      <c r="N30" s="54"/>
      <c r="O30" s="54"/>
      <c r="P30" s="54"/>
      <c r="Q30" s="54">
        <f t="shared" si="5"/>
        <v>128.4</v>
      </c>
      <c r="S30" s="54" t="s">
        <v>163</v>
      </c>
      <c r="T30" s="54"/>
      <c r="U30" s="62"/>
      <c r="V30" s="54"/>
      <c r="W30" s="54"/>
      <c r="X30" s="54"/>
      <c r="Y30" s="54"/>
      <c r="Z30" s="54">
        <f t="shared" si="6"/>
        <v>0</v>
      </c>
      <c r="AB30" s="54" t="s">
        <v>163</v>
      </c>
      <c r="AC30" s="54"/>
      <c r="AD30" s="62"/>
      <c r="AE30" s="54">
        <v>197</v>
      </c>
      <c r="AF30" s="54"/>
      <c r="AG30" s="54"/>
      <c r="AH30" s="54"/>
      <c r="AI30" s="54">
        <f t="shared" si="1"/>
        <v>197</v>
      </c>
      <c r="AK30" s="54" t="s">
        <v>163</v>
      </c>
      <c r="AL30" s="54"/>
      <c r="AM30" s="54"/>
      <c r="AN30" s="54"/>
      <c r="AO30" s="54"/>
      <c r="AP30" s="54"/>
      <c r="AQ30" s="54"/>
      <c r="AR30" s="54">
        <f t="shared" si="2"/>
        <v>0</v>
      </c>
      <c r="AT30" s="54" t="s">
        <v>163</v>
      </c>
      <c r="AU30" s="54"/>
      <c r="AV30" s="54"/>
      <c r="AW30" s="54"/>
      <c r="AX30" s="54"/>
      <c r="AY30" s="54"/>
      <c r="AZ30" s="54"/>
      <c r="BA30" s="54">
        <f t="shared" si="3"/>
        <v>0</v>
      </c>
      <c r="BC30" s="54" t="s">
        <v>163</v>
      </c>
      <c r="BD30" s="62">
        <f t="shared" si="4"/>
        <v>325.39999999999998</v>
      </c>
    </row>
    <row r="31" spans="1:56" ht="15.75" x14ac:dyDescent="0.25">
      <c r="A31" s="54" t="s">
        <v>164</v>
      </c>
      <c r="B31" s="54"/>
      <c r="C31" s="54"/>
      <c r="D31" s="54"/>
      <c r="E31" s="54"/>
      <c r="F31" s="54"/>
      <c r="G31" s="54"/>
      <c r="H31" s="54">
        <f t="shared" si="0"/>
        <v>0</v>
      </c>
      <c r="J31" s="54" t="s">
        <v>164</v>
      </c>
      <c r="K31" s="54"/>
      <c r="L31" s="54"/>
      <c r="M31" s="54"/>
      <c r="N31" s="54"/>
      <c r="O31" s="54"/>
      <c r="P31" s="54"/>
      <c r="Q31" s="54">
        <f t="shared" si="5"/>
        <v>0</v>
      </c>
      <c r="S31" s="54" t="s">
        <v>164</v>
      </c>
      <c r="T31" s="54"/>
      <c r="U31" s="62"/>
      <c r="V31" s="54"/>
      <c r="W31" s="54"/>
      <c r="X31" s="54"/>
      <c r="Y31" s="54"/>
      <c r="Z31" s="54">
        <f t="shared" si="6"/>
        <v>0</v>
      </c>
      <c r="AB31" s="54" t="s">
        <v>164</v>
      </c>
      <c r="AC31" s="54"/>
      <c r="AD31" s="62"/>
      <c r="AE31" s="54"/>
      <c r="AF31" s="54"/>
      <c r="AG31" s="54"/>
      <c r="AH31" s="54"/>
      <c r="AI31" s="54">
        <f t="shared" si="1"/>
        <v>0</v>
      </c>
      <c r="AK31" s="54" t="s">
        <v>164</v>
      </c>
      <c r="AL31" s="54"/>
      <c r="AM31" s="54"/>
      <c r="AN31" s="54"/>
      <c r="AO31" s="54"/>
      <c r="AP31" s="54"/>
      <c r="AQ31" s="54"/>
      <c r="AR31" s="54">
        <f t="shared" si="2"/>
        <v>0</v>
      </c>
      <c r="AT31" s="54" t="s">
        <v>164</v>
      </c>
      <c r="AU31" s="54"/>
      <c r="AV31" s="54"/>
      <c r="AW31" s="54"/>
      <c r="AX31" s="54"/>
      <c r="AY31" s="54"/>
      <c r="AZ31" s="54"/>
      <c r="BA31" s="54">
        <f t="shared" si="3"/>
        <v>0</v>
      </c>
      <c r="BC31" s="54" t="s">
        <v>164</v>
      </c>
      <c r="BD31" s="62">
        <f t="shared" si="4"/>
        <v>0</v>
      </c>
    </row>
    <row r="32" spans="1:56" ht="15.75" x14ac:dyDescent="0.25">
      <c r="A32" s="54" t="s">
        <v>165</v>
      </c>
      <c r="B32" s="54"/>
      <c r="C32" s="54"/>
      <c r="D32" s="54"/>
      <c r="E32" s="54"/>
      <c r="F32" s="54"/>
      <c r="G32" s="54"/>
      <c r="H32" s="54">
        <f t="shared" si="0"/>
        <v>0</v>
      </c>
      <c r="J32" s="54" t="s">
        <v>165</v>
      </c>
      <c r="K32" s="54"/>
      <c r="L32" s="54">
        <v>14.4</v>
      </c>
      <c r="M32" s="54"/>
      <c r="N32" s="54"/>
      <c r="O32" s="54"/>
      <c r="P32" s="54"/>
      <c r="Q32" s="54">
        <f t="shared" si="5"/>
        <v>14.4</v>
      </c>
      <c r="S32" s="54" t="s">
        <v>165</v>
      </c>
      <c r="T32" s="54"/>
      <c r="U32" s="62">
        <v>5</v>
      </c>
      <c r="V32" s="54"/>
      <c r="W32" s="54"/>
      <c r="X32" s="54"/>
      <c r="Y32" s="54"/>
      <c r="Z32" s="54">
        <f t="shared" si="6"/>
        <v>5</v>
      </c>
      <c r="AB32" s="54" t="s">
        <v>165</v>
      </c>
      <c r="AC32" s="54"/>
      <c r="AD32" s="62"/>
      <c r="AE32" s="54"/>
      <c r="AF32" s="54"/>
      <c r="AG32" s="54"/>
      <c r="AH32" s="54"/>
      <c r="AI32" s="54">
        <f t="shared" si="1"/>
        <v>0</v>
      </c>
      <c r="AK32" s="54" t="s">
        <v>165</v>
      </c>
      <c r="AL32" s="54"/>
      <c r="AM32" s="54"/>
      <c r="AN32" s="54"/>
      <c r="AO32" s="54"/>
      <c r="AP32" s="54"/>
      <c r="AQ32" s="54"/>
      <c r="AR32" s="54">
        <f t="shared" si="2"/>
        <v>0</v>
      </c>
      <c r="AT32" s="54" t="s">
        <v>165</v>
      </c>
      <c r="AU32" s="54">
        <v>7.14</v>
      </c>
      <c r="AV32" s="54"/>
      <c r="AW32" s="54"/>
      <c r="AX32" s="54"/>
      <c r="AY32" s="54"/>
      <c r="AZ32" s="54"/>
      <c r="BA32" s="54">
        <f t="shared" si="3"/>
        <v>7.14</v>
      </c>
      <c r="BC32" s="54" t="s">
        <v>165</v>
      </c>
      <c r="BD32" s="62">
        <f t="shared" si="4"/>
        <v>26.54</v>
      </c>
    </row>
    <row r="33" spans="1:56" ht="15.75" x14ac:dyDescent="0.25">
      <c r="A33" s="54" t="s">
        <v>166</v>
      </c>
      <c r="B33" s="54"/>
      <c r="C33" s="54"/>
      <c r="D33" s="54"/>
      <c r="E33" s="54"/>
      <c r="F33" s="54"/>
      <c r="G33" s="54"/>
      <c r="H33" s="54">
        <f t="shared" si="0"/>
        <v>0</v>
      </c>
      <c r="J33" s="54" t="s">
        <v>166</v>
      </c>
      <c r="K33" s="54"/>
      <c r="L33" s="54">
        <v>25.2</v>
      </c>
      <c r="M33" s="54"/>
      <c r="N33" s="54"/>
      <c r="O33" s="54"/>
      <c r="P33" s="54"/>
      <c r="Q33" s="54">
        <f t="shared" si="5"/>
        <v>25.2</v>
      </c>
      <c r="S33" s="54" t="s">
        <v>166</v>
      </c>
      <c r="T33" s="54"/>
      <c r="U33" s="62">
        <v>5</v>
      </c>
      <c r="V33" s="54"/>
      <c r="W33" s="54"/>
      <c r="X33" s="54"/>
      <c r="Y33" s="54"/>
      <c r="Z33" s="54">
        <f t="shared" si="6"/>
        <v>5</v>
      </c>
      <c r="AB33" s="54" t="s">
        <v>166</v>
      </c>
      <c r="AC33" s="54"/>
      <c r="AD33" s="62"/>
      <c r="AE33" s="54"/>
      <c r="AF33" s="54"/>
      <c r="AG33" s="54"/>
      <c r="AH33" s="54"/>
      <c r="AI33" s="54">
        <f t="shared" si="1"/>
        <v>0</v>
      </c>
      <c r="AK33" s="54" t="s">
        <v>166</v>
      </c>
      <c r="AL33" s="54"/>
      <c r="AM33" s="54"/>
      <c r="AN33" s="54"/>
      <c r="AO33" s="54"/>
      <c r="AP33" s="54"/>
      <c r="AQ33" s="54"/>
      <c r="AR33" s="54">
        <f t="shared" si="2"/>
        <v>0</v>
      </c>
      <c r="AT33" s="54" t="s">
        <v>166</v>
      </c>
      <c r="AU33" s="54"/>
      <c r="AV33" s="54"/>
      <c r="AW33" s="54"/>
      <c r="AX33" s="54"/>
      <c r="AY33" s="54"/>
      <c r="AZ33" s="54"/>
      <c r="BA33" s="54">
        <f t="shared" si="3"/>
        <v>0</v>
      </c>
      <c r="BC33" s="54" t="s">
        <v>166</v>
      </c>
      <c r="BD33" s="62">
        <f t="shared" si="4"/>
        <v>30.2</v>
      </c>
    </row>
    <row r="34" spans="1:56" ht="15.75" x14ac:dyDescent="0.25">
      <c r="A34" s="54" t="s">
        <v>167</v>
      </c>
      <c r="B34" s="54"/>
      <c r="C34" s="54"/>
      <c r="D34" s="54"/>
      <c r="E34" s="54"/>
      <c r="F34" s="54"/>
      <c r="G34" s="54"/>
      <c r="H34" s="54">
        <f t="shared" si="0"/>
        <v>0</v>
      </c>
      <c r="J34" s="54" t="s">
        <v>167</v>
      </c>
      <c r="K34" s="54"/>
      <c r="L34" s="54"/>
      <c r="M34" s="54"/>
      <c r="N34" s="54"/>
      <c r="O34" s="54"/>
      <c r="P34" s="54"/>
      <c r="Q34" s="54">
        <f t="shared" si="5"/>
        <v>0</v>
      </c>
      <c r="S34" s="54" t="s">
        <v>167</v>
      </c>
      <c r="T34" s="54"/>
      <c r="U34" s="62"/>
      <c r="V34" s="54"/>
      <c r="W34" s="54"/>
      <c r="X34" s="54"/>
      <c r="Y34" s="54"/>
      <c r="Z34" s="54">
        <f t="shared" si="6"/>
        <v>0</v>
      </c>
      <c r="AB34" s="54" t="s">
        <v>167</v>
      </c>
      <c r="AC34" s="54"/>
      <c r="AD34" s="62"/>
      <c r="AE34" s="54"/>
      <c r="AF34" s="54"/>
      <c r="AG34" s="54"/>
      <c r="AH34" s="54"/>
      <c r="AI34" s="54">
        <f t="shared" si="1"/>
        <v>0</v>
      </c>
      <c r="AK34" s="54" t="s">
        <v>167</v>
      </c>
      <c r="AL34" s="54"/>
      <c r="AM34" s="54"/>
      <c r="AN34" s="54"/>
      <c r="AO34" s="54"/>
      <c r="AP34" s="54"/>
      <c r="AQ34" s="54"/>
      <c r="AR34" s="54">
        <f t="shared" si="2"/>
        <v>0</v>
      </c>
      <c r="AT34" s="54" t="s">
        <v>168</v>
      </c>
      <c r="AU34" s="54">
        <v>69.42</v>
      </c>
      <c r="AV34" s="54"/>
      <c r="AW34" s="54"/>
      <c r="AX34" s="54"/>
      <c r="AY34" s="54"/>
      <c r="AZ34" s="54"/>
      <c r="BA34" s="54">
        <f t="shared" si="3"/>
        <v>69.42</v>
      </c>
      <c r="BC34" s="54" t="s">
        <v>167</v>
      </c>
      <c r="BD34" s="62">
        <f t="shared" si="4"/>
        <v>69.42</v>
      </c>
    </row>
    <row r="35" spans="1:56" ht="15.75" x14ac:dyDescent="0.25">
      <c r="A35" s="54" t="s">
        <v>169</v>
      </c>
      <c r="B35" s="54"/>
      <c r="C35" s="54"/>
      <c r="D35" s="54"/>
      <c r="E35" s="54"/>
      <c r="F35" s="54"/>
      <c r="G35" s="54"/>
      <c r="H35" s="54">
        <f t="shared" si="0"/>
        <v>0</v>
      </c>
      <c r="J35" s="54" t="s">
        <v>169</v>
      </c>
      <c r="K35" s="54"/>
      <c r="L35" s="54"/>
      <c r="M35" s="54"/>
      <c r="N35" s="54"/>
      <c r="O35" s="54"/>
      <c r="P35" s="54"/>
      <c r="Q35" s="54">
        <f t="shared" si="5"/>
        <v>0</v>
      </c>
      <c r="S35" s="54" t="s">
        <v>169</v>
      </c>
      <c r="T35" s="54"/>
      <c r="U35" s="62"/>
      <c r="V35" s="54"/>
      <c r="W35" s="54"/>
      <c r="X35" s="54"/>
      <c r="Y35" s="54"/>
      <c r="Z35" s="54">
        <f t="shared" si="6"/>
        <v>0</v>
      </c>
      <c r="AB35" s="54" t="s">
        <v>169</v>
      </c>
      <c r="AC35" s="54"/>
      <c r="AD35" s="62"/>
      <c r="AE35" s="54"/>
      <c r="AF35" s="54"/>
      <c r="AG35" s="54"/>
      <c r="AH35" s="54"/>
      <c r="AI35" s="54">
        <f t="shared" si="1"/>
        <v>0</v>
      </c>
      <c r="AK35" s="54" t="s">
        <v>169</v>
      </c>
      <c r="AL35" s="54"/>
      <c r="AM35" s="54"/>
      <c r="AN35" s="54"/>
      <c r="AO35" s="54"/>
      <c r="AP35" s="54"/>
      <c r="AQ35" s="54"/>
      <c r="AR35" s="54">
        <f t="shared" si="2"/>
        <v>0</v>
      </c>
      <c r="AT35" s="54" t="s">
        <v>169</v>
      </c>
      <c r="AU35" s="54"/>
      <c r="AV35" s="54"/>
      <c r="AW35" s="54"/>
      <c r="AX35" s="54"/>
      <c r="AY35" s="54"/>
      <c r="AZ35" s="54"/>
      <c r="BA35" s="54">
        <f t="shared" si="3"/>
        <v>0</v>
      </c>
      <c r="BC35" s="54" t="s">
        <v>169</v>
      </c>
      <c r="BD35" s="62">
        <f t="shared" si="4"/>
        <v>0</v>
      </c>
    </row>
    <row r="36" spans="1:56" ht="15.75" x14ac:dyDescent="0.25">
      <c r="A36" s="54" t="s">
        <v>170</v>
      </c>
      <c r="B36" s="54"/>
      <c r="C36" s="54"/>
      <c r="D36" s="54"/>
      <c r="E36" s="54"/>
      <c r="F36" s="54"/>
      <c r="G36" s="54"/>
      <c r="H36" s="54">
        <f t="shared" si="0"/>
        <v>0</v>
      </c>
      <c r="J36" s="54" t="s">
        <v>170</v>
      </c>
      <c r="K36" s="54"/>
      <c r="L36" s="54"/>
      <c r="M36" s="54"/>
      <c r="N36" s="54"/>
      <c r="O36" s="54"/>
      <c r="P36" s="54"/>
      <c r="Q36" s="54">
        <f t="shared" si="5"/>
        <v>0</v>
      </c>
      <c r="S36" s="54" t="s">
        <v>170</v>
      </c>
      <c r="T36" s="54"/>
      <c r="U36" s="62"/>
      <c r="V36" s="54"/>
      <c r="W36" s="54"/>
      <c r="X36" s="54"/>
      <c r="Y36" s="54"/>
      <c r="Z36" s="54">
        <f t="shared" si="6"/>
        <v>0</v>
      </c>
      <c r="AB36" s="54" t="s">
        <v>170</v>
      </c>
      <c r="AC36" s="54"/>
      <c r="AD36" s="62"/>
      <c r="AE36" s="54"/>
      <c r="AF36" s="54"/>
      <c r="AG36" s="54"/>
      <c r="AH36" s="54"/>
      <c r="AI36" s="54">
        <f t="shared" si="1"/>
        <v>0</v>
      </c>
      <c r="AK36" s="54" t="s">
        <v>170</v>
      </c>
      <c r="AL36" s="54"/>
      <c r="AM36" s="54"/>
      <c r="AN36" s="54"/>
      <c r="AO36" s="54"/>
      <c r="AP36" s="54"/>
      <c r="AQ36" s="54"/>
      <c r="AR36" s="54">
        <f t="shared" si="2"/>
        <v>0</v>
      </c>
      <c r="AT36" s="54" t="s">
        <v>170</v>
      </c>
      <c r="AU36" s="54"/>
      <c r="AV36" s="54"/>
      <c r="AW36" s="54"/>
      <c r="AX36" s="54"/>
      <c r="AY36" s="54"/>
      <c r="AZ36" s="54"/>
      <c r="BA36" s="54">
        <f t="shared" si="3"/>
        <v>0</v>
      </c>
      <c r="BC36" s="54" t="s">
        <v>170</v>
      </c>
      <c r="BD36" s="62">
        <f t="shared" si="4"/>
        <v>0</v>
      </c>
    </row>
    <row r="37" spans="1:56" ht="15.75" x14ac:dyDescent="0.25">
      <c r="A37" s="54" t="s">
        <v>171</v>
      </c>
      <c r="B37" s="54"/>
      <c r="C37" s="54"/>
      <c r="D37" s="54"/>
      <c r="E37" s="54"/>
      <c r="F37" s="54"/>
      <c r="G37" s="54"/>
      <c r="H37" s="54">
        <f t="shared" si="0"/>
        <v>0</v>
      </c>
      <c r="J37" s="54" t="s">
        <v>171</v>
      </c>
      <c r="K37" s="54"/>
      <c r="L37" s="54"/>
      <c r="M37" s="54"/>
      <c r="N37" s="54"/>
      <c r="O37" s="54"/>
      <c r="P37" s="54"/>
      <c r="Q37" s="54">
        <f t="shared" si="5"/>
        <v>0</v>
      </c>
      <c r="S37" s="54" t="s">
        <v>171</v>
      </c>
      <c r="T37" s="54"/>
      <c r="U37" s="62"/>
      <c r="V37" s="54"/>
      <c r="W37" s="54"/>
      <c r="X37" s="54"/>
      <c r="Y37" s="54"/>
      <c r="Z37" s="54">
        <f t="shared" si="6"/>
        <v>0</v>
      </c>
      <c r="AB37" s="54" t="s">
        <v>171</v>
      </c>
      <c r="AC37" s="54"/>
      <c r="AD37" s="62"/>
      <c r="AE37" s="54"/>
      <c r="AF37" s="54"/>
      <c r="AG37" s="54"/>
      <c r="AH37" s="54"/>
      <c r="AI37" s="54">
        <f t="shared" si="1"/>
        <v>0</v>
      </c>
      <c r="AK37" s="54" t="s">
        <v>171</v>
      </c>
      <c r="AL37" s="54"/>
      <c r="AM37" s="54"/>
      <c r="AN37" s="54"/>
      <c r="AO37" s="54"/>
      <c r="AP37" s="54"/>
      <c r="AQ37" s="54"/>
      <c r="AR37" s="54">
        <f t="shared" si="2"/>
        <v>0</v>
      </c>
      <c r="AT37" s="54" t="s">
        <v>171</v>
      </c>
      <c r="AU37" s="54"/>
      <c r="AV37" s="54"/>
      <c r="AW37" s="54"/>
      <c r="AX37" s="54"/>
      <c r="AY37" s="54"/>
      <c r="AZ37" s="54"/>
      <c r="BA37" s="54">
        <f t="shared" si="3"/>
        <v>0</v>
      </c>
      <c r="BC37" s="54" t="s">
        <v>171</v>
      </c>
      <c r="BD37" s="62">
        <f t="shared" si="4"/>
        <v>0</v>
      </c>
    </row>
    <row r="38" spans="1:56" ht="15.75" x14ac:dyDescent="0.25">
      <c r="A38" s="54" t="s">
        <v>172</v>
      </c>
      <c r="B38" s="54"/>
      <c r="C38" s="54"/>
      <c r="D38" s="54"/>
      <c r="E38" s="54"/>
      <c r="F38" s="54"/>
      <c r="G38" s="54"/>
      <c r="H38" s="54">
        <f t="shared" si="0"/>
        <v>0</v>
      </c>
      <c r="J38" s="54" t="s">
        <v>172</v>
      </c>
      <c r="K38" s="54"/>
      <c r="L38" s="54"/>
      <c r="M38" s="54"/>
      <c r="N38" s="54"/>
      <c r="O38" s="54"/>
      <c r="P38" s="54"/>
      <c r="Q38" s="54">
        <f t="shared" si="5"/>
        <v>0</v>
      </c>
      <c r="S38" s="54" t="s">
        <v>172</v>
      </c>
      <c r="T38" s="54"/>
      <c r="U38" s="62"/>
      <c r="V38" s="54"/>
      <c r="W38" s="54"/>
      <c r="X38" s="54"/>
      <c r="Y38" s="54"/>
      <c r="Z38" s="54">
        <f t="shared" si="6"/>
        <v>0</v>
      </c>
      <c r="AB38" s="54" t="s">
        <v>172</v>
      </c>
      <c r="AC38" s="54">
        <v>73</v>
      </c>
      <c r="AD38" s="62"/>
      <c r="AE38" s="54"/>
      <c r="AF38" s="54"/>
      <c r="AG38" s="54"/>
      <c r="AH38" s="54"/>
      <c r="AI38" s="54">
        <f t="shared" si="1"/>
        <v>73</v>
      </c>
      <c r="AK38" s="54" t="s">
        <v>172</v>
      </c>
      <c r="AL38" s="54"/>
      <c r="AM38" s="54"/>
      <c r="AN38" s="54"/>
      <c r="AO38" s="54"/>
      <c r="AP38" s="54"/>
      <c r="AQ38" s="54"/>
      <c r="AR38" s="54">
        <f t="shared" si="2"/>
        <v>0</v>
      </c>
      <c r="AT38" s="54" t="s">
        <v>172</v>
      </c>
      <c r="AU38" s="54"/>
      <c r="AV38" s="54"/>
      <c r="AW38" s="54"/>
      <c r="AX38" s="54"/>
      <c r="AY38" s="54"/>
      <c r="AZ38" s="54"/>
      <c r="BA38" s="54">
        <f t="shared" si="3"/>
        <v>0</v>
      </c>
      <c r="BC38" s="54" t="s">
        <v>172</v>
      </c>
      <c r="BD38" s="62">
        <f t="shared" si="4"/>
        <v>73</v>
      </c>
    </row>
    <row r="39" spans="1:56" ht="15.75" x14ac:dyDescent="0.25">
      <c r="A39" s="54" t="s">
        <v>173</v>
      </c>
      <c r="B39" s="54"/>
      <c r="C39" s="54">
        <v>1</v>
      </c>
      <c r="D39" s="54">
        <v>1.5</v>
      </c>
      <c r="E39" s="54"/>
      <c r="F39" s="54"/>
      <c r="G39" s="54"/>
      <c r="H39" s="54">
        <f t="shared" si="0"/>
        <v>2.5</v>
      </c>
      <c r="J39" s="54" t="s">
        <v>173</v>
      </c>
      <c r="K39" s="54"/>
      <c r="L39" s="54">
        <v>1</v>
      </c>
      <c r="M39" s="54"/>
      <c r="N39" s="54"/>
      <c r="O39" s="54"/>
      <c r="P39" s="54"/>
      <c r="Q39" s="54">
        <f t="shared" si="5"/>
        <v>1</v>
      </c>
      <c r="S39" s="54" t="s">
        <v>173</v>
      </c>
      <c r="T39" s="54"/>
      <c r="U39" s="62">
        <v>1</v>
      </c>
      <c r="V39" s="54">
        <v>2.6</v>
      </c>
      <c r="W39" s="54"/>
      <c r="X39" s="54"/>
      <c r="Y39" s="54"/>
      <c r="Z39" s="54">
        <f t="shared" si="6"/>
        <v>3.6</v>
      </c>
      <c r="AB39" s="54" t="s">
        <v>173</v>
      </c>
      <c r="AC39" s="54"/>
      <c r="AD39" s="62">
        <v>1</v>
      </c>
      <c r="AE39" s="54">
        <v>1</v>
      </c>
      <c r="AF39" s="54"/>
      <c r="AG39" s="54"/>
      <c r="AH39" s="54"/>
      <c r="AI39" s="54">
        <f t="shared" si="1"/>
        <v>2</v>
      </c>
      <c r="AK39" s="54" t="s">
        <v>173</v>
      </c>
      <c r="AL39" s="54"/>
      <c r="AM39" s="54">
        <v>1</v>
      </c>
      <c r="AN39" s="54">
        <v>3</v>
      </c>
      <c r="AO39" s="54"/>
      <c r="AP39" s="54"/>
      <c r="AQ39" s="54"/>
      <c r="AR39" s="54">
        <f t="shared" si="2"/>
        <v>4</v>
      </c>
      <c r="AT39" s="54" t="s">
        <v>173</v>
      </c>
      <c r="AU39" s="54"/>
      <c r="AV39" s="54">
        <v>3.6</v>
      </c>
      <c r="AW39" s="54"/>
      <c r="AX39" s="54"/>
      <c r="AY39" s="54"/>
      <c r="AZ39" s="54"/>
      <c r="BA39" s="54">
        <f t="shared" si="3"/>
        <v>3.6</v>
      </c>
      <c r="BC39" s="54" t="s">
        <v>173</v>
      </c>
      <c r="BD39" s="62">
        <f t="shared" si="4"/>
        <v>16.7</v>
      </c>
    </row>
    <row r="40" spans="1:56" ht="15.75" x14ac:dyDescent="0.25">
      <c r="A40" s="54" t="s">
        <v>174</v>
      </c>
      <c r="B40" s="54"/>
      <c r="C40" s="54">
        <v>16.2</v>
      </c>
      <c r="D40" s="54"/>
      <c r="E40" s="54"/>
      <c r="F40" s="54">
        <v>30</v>
      </c>
      <c r="G40" s="54"/>
      <c r="H40" s="54">
        <f t="shared" si="0"/>
        <v>46.2</v>
      </c>
      <c r="J40" s="54" t="s">
        <v>174</v>
      </c>
      <c r="K40" s="54"/>
      <c r="L40" s="54"/>
      <c r="M40" s="54"/>
      <c r="N40" s="54"/>
      <c r="O40" s="54">
        <v>30</v>
      </c>
      <c r="P40" s="54"/>
      <c r="Q40" s="54">
        <f t="shared" si="5"/>
        <v>30</v>
      </c>
      <c r="S40" s="54" t="s">
        <v>174</v>
      </c>
      <c r="T40" s="54"/>
      <c r="U40" s="62"/>
      <c r="V40" s="54"/>
      <c r="W40" s="54"/>
      <c r="X40" s="54">
        <v>30</v>
      </c>
      <c r="Y40" s="54"/>
      <c r="Z40" s="54">
        <f t="shared" si="6"/>
        <v>30</v>
      </c>
      <c r="AB40" s="54" t="s">
        <v>174</v>
      </c>
      <c r="AC40" s="54"/>
      <c r="AD40" s="62">
        <v>14.4</v>
      </c>
      <c r="AE40" s="54"/>
      <c r="AF40" s="54"/>
      <c r="AG40" s="54">
        <v>30</v>
      </c>
      <c r="AH40" s="54"/>
      <c r="AI40" s="54">
        <f t="shared" si="1"/>
        <v>44.4</v>
      </c>
      <c r="AK40" s="54" t="s">
        <v>174</v>
      </c>
      <c r="AL40" s="54"/>
      <c r="AM40" s="54">
        <v>16.2</v>
      </c>
      <c r="AN40" s="54"/>
      <c r="AO40" s="54"/>
      <c r="AP40" s="54">
        <v>30</v>
      </c>
      <c r="AQ40" s="54"/>
      <c r="AR40" s="54">
        <f t="shared" si="2"/>
        <v>46.2</v>
      </c>
      <c r="AT40" s="54" t="s">
        <v>174</v>
      </c>
      <c r="AU40" s="54"/>
      <c r="AV40" s="54"/>
      <c r="AW40" s="54"/>
      <c r="AX40" s="54"/>
      <c r="AY40" s="54">
        <v>30</v>
      </c>
      <c r="AZ40" s="54"/>
      <c r="BA40" s="54">
        <f t="shared" si="3"/>
        <v>30</v>
      </c>
      <c r="BC40" s="54" t="s">
        <v>174</v>
      </c>
      <c r="BD40" s="62">
        <f t="shared" si="4"/>
        <v>226.8</v>
      </c>
    </row>
    <row r="41" spans="1:56" ht="15.75" x14ac:dyDescent="0.25">
      <c r="A41" s="54" t="s">
        <v>175</v>
      </c>
      <c r="B41" s="54"/>
      <c r="C41" s="54"/>
      <c r="D41" s="54"/>
      <c r="E41" s="54"/>
      <c r="F41" s="54">
        <v>20</v>
      </c>
      <c r="G41" s="54"/>
      <c r="H41" s="54">
        <f t="shared" si="0"/>
        <v>20</v>
      </c>
      <c r="J41" s="54" t="s">
        <v>175</v>
      </c>
      <c r="K41" s="54"/>
      <c r="L41" s="54"/>
      <c r="M41" s="54"/>
      <c r="N41" s="54"/>
      <c r="O41" s="54">
        <v>20</v>
      </c>
      <c r="P41" s="54"/>
      <c r="Q41" s="54">
        <f t="shared" si="5"/>
        <v>20</v>
      </c>
      <c r="S41" s="54" t="s">
        <v>175</v>
      </c>
      <c r="T41" s="54"/>
      <c r="U41" s="62"/>
      <c r="V41" s="54"/>
      <c r="W41" s="54"/>
      <c r="X41" s="54">
        <v>20</v>
      </c>
      <c r="Y41" s="54"/>
      <c r="Z41" s="54">
        <f t="shared" si="6"/>
        <v>20</v>
      </c>
      <c r="AB41" s="54" t="s">
        <v>175</v>
      </c>
      <c r="AC41" s="54"/>
      <c r="AD41" s="62"/>
      <c r="AE41" s="54"/>
      <c r="AF41" s="54"/>
      <c r="AG41" s="54">
        <v>20</v>
      </c>
      <c r="AH41" s="54"/>
      <c r="AI41" s="54">
        <f t="shared" si="1"/>
        <v>20</v>
      </c>
      <c r="AK41" s="54" t="s">
        <v>175</v>
      </c>
      <c r="AL41" s="54"/>
      <c r="AM41" s="54"/>
      <c r="AN41" s="54"/>
      <c r="AO41" s="54"/>
      <c r="AP41" s="54">
        <v>20</v>
      </c>
      <c r="AQ41" s="54"/>
      <c r="AR41" s="54">
        <f t="shared" si="2"/>
        <v>20</v>
      </c>
      <c r="AT41" s="54" t="s">
        <v>175</v>
      </c>
      <c r="AU41" s="54"/>
      <c r="AV41" s="54"/>
      <c r="AW41" s="54"/>
      <c r="AX41" s="54"/>
      <c r="AY41" s="54">
        <v>20</v>
      </c>
      <c r="AZ41" s="54"/>
      <c r="BA41" s="54">
        <f t="shared" si="3"/>
        <v>20</v>
      </c>
      <c r="BC41" s="54" t="s">
        <v>175</v>
      </c>
      <c r="BD41" s="62">
        <f t="shared" si="4"/>
        <v>120</v>
      </c>
    </row>
    <row r="42" spans="1:56" ht="15.75" x14ac:dyDescent="0.25">
      <c r="A42" s="54" t="s">
        <v>176</v>
      </c>
      <c r="B42" s="54"/>
      <c r="C42" s="54"/>
      <c r="D42" s="54"/>
      <c r="E42" s="54"/>
      <c r="F42" s="54"/>
      <c r="G42" s="54"/>
      <c r="H42" s="54">
        <f t="shared" si="0"/>
        <v>0</v>
      </c>
      <c r="J42" s="54" t="s">
        <v>176</v>
      </c>
      <c r="K42" s="54"/>
      <c r="L42" s="54"/>
      <c r="M42" s="54"/>
      <c r="N42" s="54">
        <v>4</v>
      </c>
      <c r="O42" s="54"/>
      <c r="P42" s="54"/>
      <c r="Q42" s="54">
        <f t="shared" si="5"/>
        <v>4</v>
      </c>
      <c r="S42" s="54" t="s">
        <v>176</v>
      </c>
      <c r="T42" s="54"/>
      <c r="U42" s="62"/>
      <c r="V42" s="54"/>
      <c r="W42" s="54"/>
      <c r="X42" s="54"/>
      <c r="Y42" s="54"/>
      <c r="Z42" s="54">
        <f t="shared" si="6"/>
        <v>0</v>
      </c>
      <c r="AB42" s="54" t="s">
        <v>176</v>
      </c>
      <c r="AC42" s="54"/>
      <c r="AD42" s="62"/>
      <c r="AE42" s="54"/>
      <c r="AF42" s="54"/>
      <c r="AG42" s="54"/>
      <c r="AH42" s="54"/>
      <c r="AI42" s="54">
        <f t="shared" si="1"/>
        <v>0</v>
      </c>
      <c r="AK42" s="54" t="s">
        <v>176</v>
      </c>
      <c r="AL42" s="54"/>
      <c r="AM42" s="54"/>
      <c r="AN42" s="54"/>
      <c r="AO42" s="54"/>
      <c r="AP42" s="54"/>
      <c r="AQ42" s="54"/>
      <c r="AR42" s="54">
        <f t="shared" si="2"/>
        <v>0</v>
      </c>
      <c r="AT42" s="54" t="s">
        <v>176</v>
      </c>
      <c r="AU42" s="54"/>
      <c r="AV42" s="54"/>
      <c r="AW42" s="54"/>
      <c r="AX42" s="54"/>
      <c r="AY42" s="54"/>
      <c r="AZ42" s="54"/>
      <c r="BA42" s="54">
        <f t="shared" si="3"/>
        <v>0</v>
      </c>
      <c r="BC42" s="54" t="s">
        <v>176</v>
      </c>
      <c r="BD42" s="62">
        <f t="shared" si="4"/>
        <v>4</v>
      </c>
    </row>
    <row r="43" spans="1:56" ht="15.75" x14ac:dyDescent="0.25">
      <c r="A43" s="54" t="s">
        <v>177</v>
      </c>
      <c r="B43" s="54"/>
      <c r="C43" s="54"/>
      <c r="D43" s="54"/>
      <c r="E43" s="54"/>
      <c r="F43" s="54"/>
      <c r="G43" s="54"/>
      <c r="H43" s="54">
        <f t="shared" si="0"/>
        <v>0</v>
      </c>
      <c r="J43" s="54" t="s">
        <v>177</v>
      </c>
      <c r="K43" s="54"/>
      <c r="L43" s="54"/>
      <c r="M43" s="54"/>
      <c r="N43" s="54"/>
      <c r="O43" s="54"/>
      <c r="P43" s="54"/>
      <c r="Q43" s="54">
        <f t="shared" si="5"/>
        <v>0</v>
      </c>
      <c r="S43" s="54" t="s">
        <v>177</v>
      </c>
      <c r="T43" s="54"/>
      <c r="U43" s="62"/>
      <c r="V43" s="54"/>
      <c r="W43" s="54"/>
      <c r="X43" s="54"/>
      <c r="Y43" s="54"/>
      <c r="Z43" s="54">
        <f t="shared" si="6"/>
        <v>0</v>
      </c>
      <c r="AB43" s="54" t="s">
        <v>177</v>
      </c>
      <c r="AC43" s="54"/>
      <c r="AD43" s="62"/>
      <c r="AE43" s="54"/>
      <c r="AF43" s="54"/>
      <c r="AG43" s="54"/>
      <c r="AH43" s="54"/>
      <c r="AI43" s="54">
        <f t="shared" si="1"/>
        <v>0</v>
      </c>
      <c r="AK43" s="54" t="s">
        <v>177</v>
      </c>
      <c r="AL43" s="54"/>
      <c r="AM43" s="54"/>
      <c r="AN43" s="54"/>
      <c r="AO43" s="54"/>
      <c r="AP43" s="54"/>
      <c r="AQ43" s="54"/>
      <c r="AR43" s="54">
        <f t="shared" si="2"/>
        <v>0</v>
      </c>
      <c r="AT43" s="54" t="s">
        <v>177</v>
      </c>
      <c r="AU43" s="54"/>
      <c r="AV43" s="54"/>
      <c r="AW43" s="54"/>
      <c r="AX43" s="54">
        <v>5</v>
      </c>
      <c r="AY43" s="54"/>
      <c r="AZ43" s="54"/>
      <c r="BA43" s="54">
        <f t="shared" si="3"/>
        <v>5</v>
      </c>
      <c r="BC43" s="54" t="s">
        <v>177</v>
      </c>
      <c r="BD43" s="62">
        <f t="shared" si="4"/>
        <v>5</v>
      </c>
    </row>
    <row r="44" spans="1:56" ht="15.75" x14ac:dyDescent="0.25">
      <c r="A44" s="54" t="s">
        <v>178</v>
      </c>
      <c r="B44" s="54"/>
      <c r="C44" s="54"/>
      <c r="D44" s="54"/>
      <c r="E44" s="54">
        <v>1</v>
      </c>
      <c r="F44" s="54"/>
      <c r="G44" s="54"/>
      <c r="H44" s="54">
        <f t="shared" si="0"/>
        <v>1</v>
      </c>
      <c r="J44" s="54" t="s">
        <v>178</v>
      </c>
      <c r="K44" s="54"/>
      <c r="L44" s="54"/>
      <c r="M44" s="54"/>
      <c r="N44" s="54"/>
      <c r="O44" s="54"/>
      <c r="P44" s="54"/>
      <c r="Q44" s="54">
        <f t="shared" si="5"/>
        <v>0</v>
      </c>
      <c r="S44" s="54" t="s">
        <v>178</v>
      </c>
      <c r="T44" s="54"/>
      <c r="U44" s="62"/>
      <c r="V44" s="54"/>
      <c r="W44" s="54">
        <v>1</v>
      </c>
      <c r="X44" s="54"/>
      <c r="Y44" s="54"/>
      <c r="Z44" s="54">
        <f t="shared" si="6"/>
        <v>1</v>
      </c>
      <c r="AB44" s="54" t="s">
        <v>178</v>
      </c>
      <c r="AC44" s="54"/>
      <c r="AD44" s="62"/>
      <c r="AE44" s="54"/>
      <c r="AF44" s="54">
        <v>1</v>
      </c>
      <c r="AG44" s="54"/>
      <c r="AH44" s="54"/>
      <c r="AI44" s="54">
        <f t="shared" si="1"/>
        <v>1</v>
      </c>
      <c r="AK44" s="54" t="s">
        <v>178</v>
      </c>
      <c r="AL44" s="54"/>
      <c r="AM44" s="54"/>
      <c r="AN44" s="54"/>
      <c r="AO44" s="54">
        <v>1</v>
      </c>
      <c r="AP44" s="54"/>
      <c r="AQ44" s="54"/>
      <c r="AR44" s="54">
        <f t="shared" si="2"/>
        <v>1</v>
      </c>
      <c r="AT44" s="54" t="s">
        <v>178</v>
      </c>
      <c r="AU44" s="54"/>
      <c r="AV44" s="54"/>
      <c r="AW44" s="54"/>
      <c r="AX44" s="54"/>
      <c r="AY44" s="54"/>
      <c r="AZ44" s="54"/>
      <c r="BA44" s="54">
        <f t="shared" si="3"/>
        <v>0</v>
      </c>
      <c r="BC44" s="54" t="s">
        <v>178</v>
      </c>
      <c r="BD44" s="62">
        <f t="shared" si="4"/>
        <v>4</v>
      </c>
    </row>
    <row r="45" spans="1:56" ht="15.75" x14ac:dyDescent="0.25">
      <c r="A45" s="54" t="s">
        <v>179</v>
      </c>
      <c r="B45" s="54"/>
      <c r="C45" s="54"/>
      <c r="D45" s="54"/>
      <c r="E45" s="54"/>
      <c r="F45" s="54"/>
      <c r="G45" s="54"/>
      <c r="H45" s="54">
        <f t="shared" si="0"/>
        <v>0</v>
      </c>
      <c r="J45" s="54" t="s">
        <v>179</v>
      </c>
      <c r="K45" s="54"/>
      <c r="L45" s="54"/>
      <c r="M45" s="54"/>
      <c r="N45" s="54"/>
      <c r="O45" s="54"/>
      <c r="P45" s="54"/>
      <c r="Q45" s="54">
        <f t="shared" si="5"/>
        <v>0</v>
      </c>
      <c r="S45" s="54" t="s">
        <v>179</v>
      </c>
      <c r="T45" s="54"/>
      <c r="U45" s="62"/>
      <c r="V45" s="54"/>
      <c r="W45" s="54"/>
      <c r="X45" s="54"/>
      <c r="Y45" s="54"/>
      <c r="Z45" s="54">
        <f t="shared" si="6"/>
        <v>0</v>
      </c>
      <c r="AB45" s="54" t="s">
        <v>179</v>
      </c>
      <c r="AC45" s="54"/>
      <c r="AD45" s="62"/>
      <c r="AE45" s="54"/>
      <c r="AF45" s="54"/>
      <c r="AG45" s="54"/>
      <c r="AH45" s="54"/>
      <c r="AI45" s="54">
        <f t="shared" si="1"/>
        <v>0</v>
      </c>
      <c r="AK45" s="54" t="s">
        <v>179</v>
      </c>
      <c r="AL45" s="54"/>
      <c r="AM45" s="54"/>
      <c r="AN45" s="54"/>
      <c r="AO45" s="54"/>
      <c r="AP45" s="54"/>
      <c r="AQ45" s="54"/>
      <c r="AR45" s="54">
        <f t="shared" si="2"/>
        <v>0</v>
      </c>
      <c r="AT45" s="54" t="s">
        <v>179</v>
      </c>
      <c r="AU45" s="54"/>
      <c r="AV45" s="54"/>
      <c r="AW45" s="54"/>
      <c r="AX45" s="54"/>
      <c r="AY45" s="54"/>
      <c r="AZ45" s="54"/>
      <c r="BA45" s="54">
        <f t="shared" si="3"/>
        <v>0</v>
      </c>
      <c r="BC45" s="54" t="s">
        <v>179</v>
      </c>
      <c r="BD45" s="62">
        <f t="shared" si="4"/>
        <v>0</v>
      </c>
    </row>
    <row r="46" spans="1:56" ht="15.75" x14ac:dyDescent="0.25">
      <c r="A46" s="54" t="s">
        <v>180</v>
      </c>
      <c r="B46" s="54"/>
      <c r="C46" s="54"/>
      <c r="D46" s="54"/>
      <c r="E46" s="54"/>
      <c r="F46" s="54"/>
      <c r="G46" s="54"/>
      <c r="H46" s="54">
        <f t="shared" si="0"/>
        <v>0</v>
      </c>
      <c r="J46" s="54" t="s">
        <v>180</v>
      </c>
      <c r="K46" s="54"/>
      <c r="L46" s="54"/>
      <c r="M46" s="54"/>
      <c r="N46" s="54"/>
      <c r="O46" s="54"/>
      <c r="P46" s="54"/>
      <c r="Q46" s="54">
        <f t="shared" si="5"/>
        <v>0</v>
      </c>
      <c r="S46" s="54" t="s">
        <v>180</v>
      </c>
      <c r="T46" s="54"/>
      <c r="U46" s="62"/>
      <c r="V46" s="54"/>
      <c r="W46" s="54"/>
      <c r="X46" s="54"/>
      <c r="Y46" s="54"/>
      <c r="Z46" s="54">
        <f t="shared" si="6"/>
        <v>0</v>
      </c>
      <c r="AB46" s="54" t="s">
        <v>180</v>
      </c>
      <c r="AC46" s="54"/>
      <c r="AD46" s="62"/>
      <c r="AE46" s="54"/>
      <c r="AF46" s="54"/>
      <c r="AG46" s="54"/>
      <c r="AH46" s="54"/>
      <c r="AI46" s="54">
        <f t="shared" si="1"/>
        <v>0</v>
      </c>
      <c r="AK46" s="54" t="s">
        <v>180</v>
      </c>
      <c r="AL46" s="54"/>
      <c r="AM46" s="54"/>
      <c r="AN46" s="54"/>
      <c r="AO46" s="54"/>
      <c r="AP46" s="54"/>
      <c r="AQ46" s="54"/>
      <c r="AR46" s="54">
        <f t="shared" si="2"/>
        <v>0</v>
      </c>
      <c r="AT46" s="54" t="s">
        <v>180</v>
      </c>
      <c r="AU46" s="54"/>
      <c r="AV46" s="54"/>
      <c r="AW46" s="54"/>
      <c r="AX46" s="54"/>
      <c r="AY46" s="54"/>
      <c r="AZ46" s="54">
        <v>100</v>
      </c>
      <c r="BA46" s="54">
        <f t="shared" si="3"/>
        <v>100</v>
      </c>
      <c r="BC46" s="54" t="s">
        <v>180</v>
      </c>
      <c r="BD46" s="62">
        <f t="shared" si="4"/>
        <v>100</v>
      </c>
    </row>
    <row r="47" spans="1:56" ht="15.75" x14ac:dyDescent="0.25">
      <c r="A47" s="54" t="s">
        <v>181</v>
      </c>
      <c r="B47" s="54"/>
      <c r="C47" s="54"/>
      <c r="D47" s="54"/>
      <c r="E47" s="54"/>
      <c r="F47" s="54"/>
      <c r="G47" s="54"/>
      <c r="H47" s="54">
        <f t="shared" si="0"/>
        <v>0</v>
      </c>
      <c r="J47" s="54" t="s">
        <v>181</v>
      </c>
      <c r="K47" s="54"/>
      <c r="L47" s="54"/>
      <c r="M47" s="54"/>
      <c r="N47" s="54"/>
      <c r="O47" s="54"/>
      <c r="P47" s="54"/>
      <c r="Q47" s="54">
        <f t="shared" si="5"/>
        <v>0</v>
      </c>
      <c r="S47" s="54" t="s">
        <v>181</v>
      </c>
      <c r="T47" s="54"/>
      <c r="U47" s="62"/>
      <c r="V47" s="54"/>
      <c r="W47" s="54"/>
      <c r="X47" s="54"/>
      <c r="Y47" s="54"/>
      <c r="Z47" s="54">
        <f t="shared" si="6"/>
        <v>0</v>
      </c>
      <c r="AB47" s="54" t="s">
        <v>181</v>
      </c>
      <c r="AC47" s="54"/>
      <c r="AD47" s="62"/>
      <c r="AE47" s="54"/>
      <c r="AF47" s="54"/>
      <c r="AG47" s="54"/>
      <c r="AH47" s="54"/>
      <c r="AI47" s="54">
        <f t="shared" si="1"/>
        <v>0</v>
      </c>
      <c r="AK47" s="54" t="s">
        <v>181</v>
      </c>
      <c r="AL47" s="54"/>
      <c r="AM47" s="54"/>
      <c r="AN47" s="54"/>
      <c r="AO47" s="54"/>
      <c r="AP47" s="54"/>
      <c r="AQ47" s="54"/>
      <c r="AR47" s="54">
        <f t="shared" si="2"/>
        <v>0</v>
      </c>
      <c r="AT47" s="54" t="s">
        <v>181</v>
      </c>
      <c r="AU47" s="54"/>
      <c r="AV47" s="54"/>
      <c r="AW47" s="54"/>
      <c r="AX47" s="54"/>
      <c r="AY47" s="54"/>
      <c r="AZ47" s="54"/>
      <c r="BA47" s="54">
        <f t="shared" si="3"/>
        <v>0</v>
      </c>
      <c r="BC47" s="54" t="s">
        <v>181</v>
      </c>
      <c r="BD47" s="62">
        <f t="shared" si="4"/>
        <v>0</v>
      </c>
    </row>
    <row r="48" spans="1:56" ht="15.75" x14ac:dyDescent="0.25">
      <c r="A48" s="54" t="s">
        <v>182</v>
      </c>
      <c r="B48" s="54"/>
      <c r="C48" s="54"/>
      <c r="D48" s="54"/>
      <c r="E48" s="54"/>
      <c r="F48" s="54"/>
      <c r="G48" s="54"/>
      <c r="H48" s="54">
        <f t="shared" si="0"/>
        <v>0</v>
      </c>
      <c r="J48" s="54" t="s">
        <v>182</v>
      </c>
      <c r="K48" s="54"/>
      <c r="L48" s="54"/>
      <c r="M48" s="54"/>
      <c r="N48" s="54"/>
      <c r="O48" s="54"/>
      <c r="P48" s="54">
        <v>100</v>
      </c>
      <c r="Q48" s="54">
        <f t="shared" si="5"/>
        <v>100</v>
      </c>
      <c r="S48" s="54" t="s">
        <v>182</v>
      </c>
      <c r="T48" s="54"/>
      <c r="U48" s="63"/>
      <c r="V48" s="54"/>
      <c r="W48" s="54"/>
      <c r="X48" s="54"/>
      <c r="Y48" s="54"/>
      <c r="Z48" s="54">
        <f t="shared" si="6"/>
        <v>0</v>
      </c>
      <c r="AB48" s="54" t="s">
        <v>182</v>
      </c>
      <c r="AC48" s="54"/>
      <c r="AD48" s="63"/>
      <c r="AE48" s="54"/>
      <c r="AF48" s="54"/>
      <c r="AG48" s="54"/>
      <c r="AH48" s="54"/>
      <c r="AI48" s="54">
        <f t="shared" si="1"/>
        <v>0</v>
      </c>
      <c r="AK48" s="54" t="s">
        <v>182</v>
      </c>
      <c r="AL48" s="54"/>
      <c r="AM48" s="54"/>
      <c r="AN48" s="54"/>
      <c r="AO48" s="54"/>
      <c r="AP48" s="54"/>
      <c r="AQ48" s="54"/>
      <c r="AR48" s="54">
        <f t="shared" si="2"/>
        <v>0</v>
      </c>
      <c r="AT48" s="54" t="s">
        <v>182</v>
      </c>
      <c r="AU48" s="54"/>
      <c r="AV48" s="54"/>
      <c r="AW48" s="54"/>
      <c r="AX48" s="54"/>
      <c r="AY48" s="54"/>
      <c r="AZ48" s="54"/>
      <c r="BA48" s="54">
        <f t="shared" si="3"/>
        <v>0</v>
      </c>
      <c r="BC48" s="54" t="s">
        <v>182</v>
      </c>
      <c r="BD48" s="62">
        <f t="shared" si="4"/>
        <v>100</v>
      </c>
    </row>
    <row r="49" spans="1:56" ht="15.75" x14ac:dyDescent="0.25">
      <c r="A49" s="54" t="s">
        <v>183</v>
      </c>
      <c r="B49" s="54"/>
      <c r="C49" s="54"/>
      <c r="D49" s="54"/>
      <c r="E49" s="54"/>
      <c r="F49" s="54"/>
      <c r="G49" s="54"/>
      <c r="H49" s="54">
        <f t="shared" si="0"/>
        <v>0</v>
      </c>
      <c r="J49" s="54" t="s">
        <v>183</v>
      </c>
      <c r="K49" s="54"/>
      <c r="L49" s="54"/>
      <c r="M49" s="54"/>
      <c r="N49" s="54"/>
      <c r="O49" s="54"/>
      <c r="P49" s="54"/>
      <c r="Q49" s="54">
        <f t="shared" si="5"/>
        <v>0</v>
      </c>
      <c r="S49" s="54" t="s">
        <v>183</v>
      </c>
      <c r="T49" s="54"/>
      <c r="U49" s="63"/>
      <c r="V49" s="54"/>
      <c r="W49" s="54">
        <v>8</v>
      </c>
      <c r="X49" s="54"/>
      <c r="Y49" s="54"/>
      <c r="Z49" s="54">
        <f t="shared" si="6"/>
        <v>8</v>
      </c>
      <c r="AB49" s="54" t="s">
        <v>183</v>
      </c>
      <c r="AC49" s="54"/>
      <c r="AD49" s="63"/>
      <c r="AE49" s="54"/>
      <c r="AF49" s="54"/>
      <c r="AG49" s="54"/>
      <c r="AH49" s="54"/>
      <c r="AI49" s="54">
        <f t="shared" si="1"/>
        <v>0</v>
      </c>
      <c r="AK49" s="54" t="s">
        <v>183</v>
      </c>
      <c r="AL49" s="54"/>
      <c r="AM49" s="54"/>
      <c r="AN49" s="54"/>
      <c r="AO49" s="54"/>
      <c r="AP49" s="54"/>
      <c r="AQ49" s="54"/>
      <c r="AR49" s="54">
        <f t="shared" si="2"/>
        <v>0</v>
      </c>
      <c r="AT49" s="54" t="s">
        <v>183</v>
      </c>
      <c r="AU49" s="54"/>
      <c r="AV49" s="54"/>
      <c r="AW49" s="54"/>
      <c r="AX49" s="54"/>
      <c r="AY49" s="54"/>
      <c r="AZ49" s="54"/>
      <c r="BA49" s="54">
        <f t="shared" si="3"/>
        <v>0</v>
      </c>
      <c r="BC49" s="54" t="s">
        <v>183</v>
      </c>
      <c r="BD49" s="62">
        <f t="shared" si="4"/>
        <v>8</v>
      </c>
    </row>
    <row r="50" spans="1:56" ht="15.75" x14ac:dyDescent="0.25">
      <c r="A50" s="54" t="s">
        <v>184</v>
      </c>
      <c r="B50" s="54"/>
      <c r="C50" s="54"/>
      <c r="D50" s="54"/>
      <c r="E50" s="54"/>
      <c r="F50" s="54"/>
      <c r="G50" s="54"/>
      <c r="H50" s="54">
        <f t="shared" si="0"/>
        <v>0</v>
      </c>
      <c r="J50" s="54" t="s">
        <v>184</v>
      </c>
      <c r="K50" s="54"/>
      <c r="L50" s="54"/>
      <c r="M50" s="54"/>
      <c r="N50" s="54"/>
      <c r="O50" s="54"/>
      <c r="P50" s="54"/>
      <c r="Q50" s="54">
        <f t="shared" si="5"/>
        <v>0</v>
      </c>
      <c r="S50" s="54" t="s">
        <v>184</v>
      </c>
      <c r="T50" s="54"/>
      <c r="U50" s="63"/>
      <c r="V50" s="54"/>
      <c r="W50" s="54"/>
      <c r="X50" s="54"/>
      <c r="Y50" s="54"/>
      <c r="Z50" s="54">
        <f t="shared" si="6"/>
        <v>0</v>
      </c>
      <c r="AB50" s="54" t="s">
        <v>184</v>
      </c>
      <c r="AC50" s="54"/>
      <c r="AD50" s="63"/>
      <c r="AE50" s="54"/>
      <c r="AF50" s="54"/>
      <c r="AG50" s="54"/>
      <c r="AH50" s="54"/>
      <c r="AI50" s="54">
        <f t="shared" si="1"/>
        <v>0</v>
      </c>
      <c r="AK50" s="54" t="s">
        <v>184</v>
      </c>
      <c r="AL50" s="54"/>
      <c r="AM50" s="54"/>
      <c r="AN50" s="54"/>
      <c r="AO50" s="54"/>
      <c r="AP50" s="54"/>
      <c r="AQ50" s="54"/>
      <c r="AR50" s="54">
        <f t="shared" si="2"/>
        <v>0</v>
      </c>
      <c r="AT50" s="54" t="s">
        <v>184</v>
      </c>
      <c r="AU50" s="54"/>
      <c r="AV50" s="54"/>
      <c r="AW50" s="54"/>
      <c r="AX50" s="54"/>
      <c r="AY50" s="54"/>
      <c r="AZ50" s="54"/>
      <c r="BA50" s="54">
        <f t="shared" si="3"/>
        <v>0</v>
      </c>
      <c r="BC50" s="54" t="s">
        <v>184</v>
      </c>
      <c r="BD50" s="62">
        <f t="shared" si="4"/>
        <v>0</v>
      </c>
    </row>
    <row r="51" spans="1:56" ht="15.75" x14ac:dyDescent="0.25">
      <c r="A51" s="54" t="s">
        <v>185</v>
      </c>
      <c r="B51" s="54"/>
      <c r="C51" s="54"/>
      <c r="D51" s="54"/>
      <c r="E51" s="54"/>
      <c r="F51" s="54"/>
      <c r="G51" s="54"/>
      <c r="H51" s="54">
        <f t="shared" si="0"/>
        <v>0</v>
      </c>
      <c r="J51" s="54" t="s">
        <v>185</v>
      </c>
      <c r="K51" s="54"/>
      <c r="L51" s="54"/>
      <c r="M51" s="54"/>
      <c r="N51" s="54"/>
      <c r="O51" s="54"/>
      <c r="P51" s="54"/>
      <c r="Q51" s="54">
        <f t="shared" si="5"/>
        <v>0</v>
      </c>
      <c r="S51" s="54" t="s">
        <v>185</v>
      </c>
      <c r="T51" s="54"/>
      <c r="U51" s="63"/>
      <c r="V51" s="54"/>
      <c r="W51" s="54"/>
      <c r="X51" s="54"/>
      <c r="Y51" s="54"/>
      <c r="Z51" s="54">
        <f t="shared" si="6"/>
        <v>0</v>
      </c>
      <c r="AB51" s="54" t="s">
        <v>185</v>
      </c>
      <c r="AC51" s="54"/>
      <c r="AD51" s="63"/>
      <c r="AE51" s="54"/>
      <c r="AF51" s="54"/>
      <c r="AG51" s="54"/>
      <c r="AH51" s="54"/>
      <c r="AI51" s="54">
        <f t="shared" si="1"/>
        <v>0</v>
      </c>
      <c r="AK51" s="54" t="s">
        <v>185</v>
      </c>
      <c r="AL51" s="54"/>
      <c r="AM51" s="54"/>
      <c r="AN51" s="54"/>
      <c r="AO51" s="54"/>
      <c r="AP51" s="54"/>
      <c r="AQ51" s="54"/>
      <c r="AR51" s="54">
        <f t="shared" si="2"/>
        <v>0</v>
      </c>
      <c r="AT51" s="54" t="s">
        <v>185</v>
      </c>
      <c r="AU51" s="54"/>
      <c r="AV51" s="54"/>
      <c r="AW51" s="54"/>
      <c r="AX51" s="54"/>
      <c r="AY51" s="54"/>
      <c r="AZ51" s="54"/>
      <c r="BA51" s="54">
        <f t="shared" si="3"/>
        <v>0</v>
      </c>
      <c r="BC51" s="54" t="s">
        <v>185</v>
      </c>
      <c r="BD51" s="62">
        <f t="shared" si="4"/>
        <v>0</v>
      </c>
    </row>
    <row r="52" spans="1:56" ht="15.75" x14ac:dyDescent="0.25">
      <c r="A52" s="54" t="s">
        <v>186</v>
      </c>
      <c r="B52" s="54"/>
      <c r="C52" s="54"/>
      <c r="D52" s="54"/>
      <c r="E52" s="54"/>
      <c r="F52" s="54"/>
      <c r="G52" s="54"/>
      <c r="H52" s="54">
        <f t="shared" si="0"/>
        <v>0</v>
      </c>
      <c r="J52" s="54" t="s">
        <v>186</v>
      </c>
      <c r="K52" s="54"/>
      <c r="L52" s="54">
        <v>104</v>
      </c>
      <c r="M52" s="54"/>
      <c r="N52" s="54"/>
      <c r="O52" s="54"/>
      <c r="P52" s="54"/>
      <c r="Q52" s="54">
        <f t="shared" si="5"/>
        <v>104</v>
      </c>
      <c r="S52" s="54" t="s">
        <v>186</v>
      </c>
      <c r="T52" s="54"/>
      <c r="U52" s="54"/>
      <c r="V52" s="54"/>
      <c r="W52" s="54"/>
      <c r="X52" s="54"/>
      <c r="Y52" s="54"/>
      <c r="Z52" s="54">
        <f t="shared" si="6"/>
        <v>0</v>
      </c>
      <c r="AB52" s="54" t="s">
        <v>186</v>
      </c>
      <c r="AC52" s="54"/>
      <c r="AD52" s="54">
        <v>153</v>
      </c>
      <c r="AE52" s="54"/>
      <c r="AF52" s="54"/>
      <c r="AG52" s="54"/>
      <c r="AH52" s="54"/>
      <c r="AI52" s="54">
        <f t="shared" si="1"/>
        <v>153</v>
      </c>
      <c r="AK52" s="54" t="s">
        <v>186</v>
      </c>
      <c r="AL52" s="54"/>
      <c r="AM52" s="54"/>
      <c r="AN52" s="54"/>
      <c r="AO52" s="54"/>
      <c r="AP52" s="54"/>
      <c r="AQ52" s="54"/>
      <c r="AR52" s="54">
        <f t="shared" si="2"/>
        <v>0</v>
      </c>
      <c r="AT52" s="54" t="s">
        <v>186</v>
      </c>
      <c r="AU52" s="54"/>
      <c r="AV52" s="54"/>
      <c r="AW52" s="54"/>
      <c r="AX52" s="54"/>
      <c r="AY52" s="54"/>
      <c r="AZ52" s="54"/>
      <c r="BA52" s="54">
        <f t="shared" si="3"/>
        <v>0</v>
      </c>
      <c r="BC52" s="54" t="s">
        <v>186</v>
      </c>
      <c r="BD52" s="62">
        <f t="shared" si="4"/>
        <v>257</v>
      </c>
    </row>
    <row r="53" spans="1:56" ht="15.75" x14ac:dyDescent="0.25">
      <c r="A53" s="54" t="s">
        <v>187</v>
      </c>
      <c r="B53" s="54"/>
      <c r="C53" s="54"/>
      <c r="D53" s="54"/>
      <c r="E53" s="54"/>
      <c r="F53" s="54"/>
      <c r="G53" s="54"/>
      <c r="H53" s="54">
        <f t="shared" si="0"/>
        <v>0</v>
      </c>
      <c r="J53" s="54" t="s">
        <v>187</v>
      </c>
      <c r="K53" s="54"/>
      <c r="L53" s="54"/>
      <c r="M53" s="54"/>
      <c r="N53" s="54"/>
      <c r="O53" s="54"/>
      <c r="P53" s="54"/>
      <c r="Q53" s="54">
        <f t="shared" si="5"/>
        <v>0</v>
      </c>
      <c r="S53" s="54" t="s">
        <v>187</v>
      </c>
      <c r="T53" s="54"/>
      <c r="U53" s="54"/>
      <c r="V53" s="54"/>
      <c r="W53" s="54"/>
      <c r="X53" s="54"/>
      <c r="Y53" s="54"/>
      <c r="Z53" s="54">
        <f t="shared" si="6"/>
        <v>0</v>
      </c>
      <c r="AB53" s="54" t="s">
        <v>187</v>
      </c>
      <c r="AC53" s="54"/>
      <c r="AD53" s="54"/>
      <c r="AE53" s="54"/>
      <c r="AF53" s="54"/>
      <c r="AG53" s="54"/>
      <c r="AH53" s="54"/>
      <c r="AI53" s="54">
        <f t="shared" si="1"/>
        <v>0</v>
      </c>
      <c r="AK53" s="54" t="s">
        <v>187</v>
      </c>
      <c r="AL53" s="54"/>
      <c r="AM53" s="54"/>
      <c r="AN53" s="54"/>
      <c r="AO53" s="54"/>
      <c r="AP53" s="54"/>
      <c r="AQ53" s="54"/>
      <c r="AR53" s="54">
        <f t="shared" si="2"/>
        <v>0</v>
      </c>
      <c r="AT53" s="54" t="s">
        <v>187</v>
      </c>
      <c r="AU53" s="54"/>
      <c r="AV53" s="54"/>
      <c r="AW53" s="54"/>
      <c r="AX53" s="54"/>
      <c r="AY53" s="54"/>
      <c r="AZ53" s="54"/>
      <c r="BA53" s="54">
        <f t="shared" si="3"/>
        <v>0</v>
      </c>
      <c r="BC53" s="54" t="s">
        <v>187</v>
      </c>
      <c r="BD53" s="62">
        <f t="shared" si="4"/>
        <v>0</v>
      </c>
    </row>
    <row r="54" spans="1:56" ht="15.75" x14ac:dyDescent="0.25">
      <c r="A54" s="54" t="s">
        <v>188</v>
      </c>
      <c r="B54" s="54"/>
      <c r="C54" s="54"/>
      <c r="D54" s="54"/>
      <c r="E54" s="54"/>
      <c r="F54" s="54"/>
      <c r="G54" s="54"/>
      <c r="H54" s="54">
        <f t="shared" si="0"/>
        <v>0</v>
      </c>
      <c r="J54" s="54" t="s">
        <v>188</v>
      </c>
      <c r="K54" s="54"/>
      <c r="L54" s="54"/>
      <c r="M54" s="54"/>
      <c r="N54" s="54"/>
      <c r="O54" s="54"/>
      <c r="P54" s="54"/>
      <c r="Q54" s="54">
        <f t="shared" si="5"/>
        <v>0</v>
      </c>
      <c r="S54" s="54" t="s">
        <v>188</v>
      </c>
      <c r="T54" s="54"/>
      <c r="U54" s="54"/>
      <c r="V54" s="54"/>
      <c r="W54" s="54"/>
      <c r="X54" s="54"/>
      <c r="Y54" s="54"/>
      <c r="Z54" s="54">
        <f t="shared" si="6"/>
        <v>0</v>
      </c>
      <c r="AB54" s="54" t="s">
        <v>188</v>
      </c>
      <c r="AC54" s="54"/>
      <c r="AD54" s="54"/>
      <c r="AE54" s="54"/>
      <c r="AF54" s="54"/>
      <c r="AG54" s="54"/>
      <c r="AH54" s="54"/>
      <c r="AI54" s="54">
        <f t="shared" si="1"/>
        <v>0</v>
      </c>
      <c r="AK54" s="54" t="s">
        <v>188</v>
      </c>
      <c r="AL54" s="54"/>
      <c r="AM54" s="54"/>
      <c r="AN54" s="54"/>
      <c r="AO54" s="54"/>
      <c r="AP54" s="54"/>
      <c r="AQ54" s="54"/>
      <c r="AR54" s="54">
        <f t="shared" si="2"/>
        <v>0</v>
      </c>
      <c r="AT54" s="54" t="s">
        <v>188</v>
      </c>
      <c r="AU54" s="54"/>
      <c r="AV54" s="54"/>
      <c r="AW54" s="54"/>
      <c r="AX54" s="54"/>
      <c r="AY54" s="54"/>
      <c r="AZ54" s="54"/>
      <c r="BA54" s="54">
        <f t="shared" si="3"/>
        <v>0</v>
      </c>
      <c r="BC54" s="54" t="s">
        <v>188</v>
      </c>
      <c r="BD54" s="62">
        <f t="shared" si="4"/>
        <v>0</v>
      </c>
    </row>
    <row r="55" spans="1:56" ht="15.75" x14ac:dyDescent="0.25">
      <c r="A55" s="54" t="s">
        <v>189</v>
      </c>
      <c r="B55" s="54"/>
      <c r="C55" s="54">
        <v>9</v>
      </c>
      <c r="D55" s="54"/>
      <c r="E55" s="54"/>
      <c r="F55" s="54"/>
      <c r="G55" s="54"/>
      <c r="H55" s="54">
        <f t="shared" si="0"/>
        <v>9</v>
      </c>
      <c r="J55" s="54" t="s">
        <v>189</v>
      </c>
      <c r="K55" s="54"/>
      <c r="L55" s="54"/>
      <c r="M55" s="54"/>
      <c r="N55" s="54"/>
      <c r="O55" s="54"/>
      <c r="P55" s="54"/>
      <c r="Q55" s="54">
        <f t="shared" si="5"/>
        <v>0</v>
      </c>
      <c r="S55" s="54" t="s">
        <v>189</v>
      </c>
      <c r="T55" s="54"/>
      <c r="U55" s="54"/>
      <c r="V55" s="54"/>
      <c r="W55" s="54"/>
      <c r="X55" s="54"/>
      <c r="Y55" s="54"/>
      <c r="Z55" s="54">
        <f t="shared" si="6"/>
        <v>0</v>
      </c>
      <c r="AB55" s="54" t="s">
        <v>189</v>
      </c>
      <c r="AC55" s="54"/>
      <c r="AD55" s="54">
        <v>9</v>
      </c>
      <c r="AE55" s="54"/>
      <c r="AF55" s="54"/>
      <c r="AG55" s="54"/>
      <c r="AH55" s="54"/>
      <c r="AI55" s="54">
        <f t="shared" si="1"/>
        <v>9</v>
      </c>
      <c r="AK55" s="54" t="s">
        <v>189</v>
      </c>
      <c r="AL55" s="54"/>
      <c r="AM55" s="54">
        <v>9</v>
      </c>
      <c r="AN55" s="54"/>
      <c r="AO55" s="54"/>
      <c r="AP55" s="54"/>
      <c r="AQ55" s="54"/>
      <c r="AR55" s="54">
        <f t="shared" si="2"/>
        <v>9</v>
      </c>
      <c r="AT55" s="54" t="s">
        <v>189</v>
      </c>
      <c r="AU55" s="54"/>
      <c r="AV55" s="54"/>
      <c r="AW55" s="54"/>
      <c r="AX55" s="54"/>
      <c r="AY55" s="54"/>
      <c r="AZ55" s="54"/>
      <c r="BA55" s="54">
        <f t="shared" si="3"/>
        <v>0</v>
      </c>
      <c r="BC55" s="54" t="s">
        <v>189</v>
      </c>
      <c r="BD55" s="62">
        <f t="shared" si="4"/>
        <v>27</v>
      </c>
    </row>
    <row r="56" spans="1:56" ht="15.75" x14ac:dyDescent="0.25">
      <c r="A56" s="50"/>
      <c r="B56" s="50"/>
      <c r="C56" s="50"/>
      <c r="D56" s="50"/>
      <c r="E56" s="50"/>
      <c r="F56" s="50"/>
      <c r="G56" s="50"/>
      <c r="H56" s="50"/>
    </row>
    <row r="57" spans="1:56" ht="15.75" x14ac:dyDescent="0.25">
      <c r="A57" s="49" t="s">
        <v>190</v>
      </c>
    </row>
    <row r="58" spans="1:56" ht="15.75" x14ac:dyDescent="0.25">
      <c r="A58" s="50" t="s">
        <v>110</v>
      </c>
      <c r="B58" s="50"/>
      <c r="C58" s="51"/>
      <c r="D58" s="50"/>
      <c r="E58" s="50" t="s">
        <v>1</v>
      </c>
      <c r="F58" s="50"/>
      <c r="J58" s="50" t="s">
        <v>110</v>
      </c>
      <c r="K58" s="50"/>
      <c r="L58" s="51"/>
      <c r="M58" s="50"/>
      <c r="N58" s="50" t="s">
        <v>1</v>
      </c>
      <c r="O58" s="50"/>
      <c r="S58" s="50" t="s">
        <v>110</v>
      </c>
      <c r="T58" s="50"/>
      <c r="U58" s="51"/>
      <c r="V58" s="50"/>
      <c r="W58" s="50" t="s">
        <v>1</v>
      </c>
      <c r="X58" s="50"/>
      <c r="AB58" s="50" t="s">
        <v>110</v>
      </c>
      <c r="AC58" s="50"/>
      <c r="AD58" s="51"/>
      <c r="AE58" s="50"/>
      <c r="AF58" s="50" t="s">
        <v>1</v>
      </c>
      <c r="AG58" s="50"/>
      <c r="AK58" s="50" t="s">
        <v>110</v>
      </c>
      <c r="AL58" s="50"/>
      <c r="AM58" s="51"/>
      <c r="AN58" s="50"/>
      <c r="AO58" s="50" t="s">
        <v>1</v>
      </c>
      <c r="AP58" s="50"/>
      <c r="AQ58" s="50"/>
      <c r="AT58" s="50" t="s">
        <v>110</v>
      </c>
      <c r="AU58" s="50"/>
      <c r="AV58" s="51"/>
      <c r="AW58" s="50"/>
      <c r="AX58" s="50" t="s">
        <v>1</v>
      </c>
      <c r="AY58" s="50"/>
      <c r="AZ58" s="50"/>
    </row>
    <row r="59" spans="1:56" ht="15.75" x14ac:dyDescent="0.25">
      <c r="A59" s="50" t="s">
        <v>111</v>
      </c>
      <c r="B59" s="50"/>
      <c r="C59" s="51"/>
      <c r="D59" s="50" t="s">
        <v>112</v>
      </c>
      <c r="E59" s="50"/>
      <c r="F59" s="50"/>
      <c r="G59" s="52"/>
      <c r="H59" s="52"/>
      <c r="I59" s="52"/>
      <c r="J59" s="50" t="s">
        <v>111</v>
      </c>
      <c r="K59" s="50"/>
      <c r="L59" s="51"/>
      <c r="M59" s="50" t="s">
        <v>112</v>
      </c>
      <c r="N59" s="50"/>
      <c r="O59" s="50"/>
      <c r="P59" s="52"/>
      <c r="Q59" s="52"/>
      <c r="S59" s="50" t="s">
        <v>111</v>
      </c>
      <c r="T59" s="50"/>
      <c r="U59" s="51"/>
      <c r="V59" s="50" t="s">
        <v>112</v>
      </c>
      <c r="W59" s="50"/>
      <c r="X59" s="50"/>
      <c r="Y59" s="52"/>
      <c r="Z59" s="52"/>
      <c r="AB59" s="50" t="s">
        <v>111</v>
      </c>
      <c r="AC59" s="50"/>
      <c r="AD59" s="51"/>
      <c r="AE59" s="50" t="s">
        <v>112</v>
      </c>
      <c r="AF59" s="50"/>
      <c r="AG59" s="50"/>
      <c r="AH59" s="52"/>
      <c r="AI59" s="52"/>
      <c r="AK59" s="50" t="s">
        <v>111</v>
      </c>
      <c r="AL59" s="50"/>
      <c r="AM59" s="51"/>
      <c r="AN59" s="50" t="s">
        <v>112</v>
      </c>
      <c r="AO59" s="50"/>
      <c r="AP59" s="50"/>
      <c r="AQ59" s="52"/>
      <c r="AR59" s="52"/>
      <c r="AT59" s="50" t="s">
        <v>111</v>
      </c>
      <c r="AU59" s="50"/>
      <c r="AV59" s="51"/>
      <c r="AW59" s="50" t="s">
        <v>112</v>
      </c>
      <c r="AX59" s="50"/>
      <c r="AY59" s="50"/>
      <c r="AZ59" s="52"/>
      <c r="BA59" s="52"/>
    </row>
    <row r="60" spans="1:56" ht="15.75" x14ac:dyDescent="0.25">
      <c r="A60" s="50"/>
      <c r="B60" s="50"/>
      <c r="C60" s="50"/>
      <c r="D60" s="50" t="s">
        <v>191</v>
      </c>
      <c r="E60" s="50"/>
      <c r="F60" s="50"/>
      <c r="J60" s="50"/>
      <c r="K60" s="50"/>
      <c r="L60" s="50"/>
      <c r="M60" s="50" t="s">
        <v>114</v>
      </c>
      <c r="N60" s="50"/>
      <c r="O60" s="50"/>
      <c r="S60" s="50"/>
      <c r="T60" s="50"/>
      <c r="U60" s="50"/>
      <c r="V60" s="50" t="s">
        <v>115</v>
      </c>
      <c r="W60" s="50"/>
      <c r="X60" s="50"/>
      <c r="AB60" s="50"/>
      <c r="AC60" s="50"/>
      <c r="AD60" s="50"/>
      <c r="AE60" s="50" t="s">
        <v>116</v>
      </c>
      <c r="AF60" s="50"/>
      <c r="AG60" s="50"/>
      <c r="AK60" s="50"/>
      <c r="AL60" s="50"/>
      <c r="AM60" s="50"/>
      <c r="AN60" s="50" t="s">
        <v>117</v>
      </c>
      <c r="AO60" s="50"/>
      <c r="AP60" s="50"/>
      <c r="AQ60" s="50"/>
      <c r="AT60" s="50"/>
      <c r="AU60" s="50"/>
      <c r="AV60" s="50"/>
      <c r="AW60" s="50" t="s">
        <v>118</v>
      </c>
      <c r="AX60" s="50"/>
      <c r="AY60" s="50"/>
      <c r="AZ60" s="50"/>
    </row>
    <row r="61" spans="1:56" ht="15.75" x14ac:dyDescent="0.25">
      <c r="A61" s="50"/>
      <c r="B61" s="50"/>
      <c r="C61" s="50"/>
      <c r="D61" s="50"/>
      <c r="E61" s="50"/>
      <c r="F61" s="50"/>
      <c r="J61" s="50"/>
      <c r="K61" s="50"/>
      <c r="L61" s="50"/>
      <c r="M61" s="50"/>
      <c r="N61" s="50"/>
      <c r="O61" s="50"/>
      <c r="S61" s="50"/>
      <c r="T61" s="50"/>
      <c r="U61" s="50"/>
      <c r="V61" s="53">
        <v>-0.35</v>
      </c>
      <c r="W61" s="50"/>
      <c r="X61" s="50"/>
      <c r="AB61" s="50"/>
      <c r="AC61" s="50"/>
      <c r="AD61" s="50"/>
      <c r="AE61" s="50"/>
      <c r="AF61" s="50"/>
      <c r="AG61" s="50"/>
      <c r="AK61" s="50"/>
      <c r="AL61" s="50"/>
      <c r="AM61" s="50"/>
      <c r="AN61" s="50"/>
      <c r="AO61" s="50"/>
      <c r="AP61" s="50"/>
      <c r="AQ61" s="50"/>
      <c r="AT61" s="50"/>
      <c r="AU61" s="50"/>
      <c r="AV61" s="50"/>
      <c r="AW61" s="50"/>
      <c r="AX61" s="50"/>
      <c r="AY61" s="50"/>
      <c r="AZ61" s="50"/>
    </row>
    <row r="62" spans="1:56" ht="15.75" x14ac:dyDescent="0.25">
      <c r="A62" s="54" t="s">
        <v>119</v>
      </c>
      <c r="B62" s="95" t="s">
        <v>120</v>
      </c>
      <c r="C62" s="96"/>
      <c r="D62" s="96"/>
      <c r="E62" s="96"/>
      <c r="F62" s="96"/>
      <c r="G62" s="96"/>
      <c r="H62" s="54" t="s">
        <v>121</v>
      </c>
      <c r="J62" s="54" t="s">
        <v>119</v>
      </c>
      <c r="K62" s="55" t="s">
        <v>120</v>
      </c>
      <c r="L62" s="56"/>
      <c r="M62" s="56"/>
      <c r="N62" s="56"/>
      <c r="O62" s="56"/>
      <c r="P62" s="57"/>
      <c r="Q62" s="54" t="s">
        <v>121</v>
      </c>
      <c r="S62" s="54" t="s">
        <v>119</v>
      </c>
      <c r="T62" s="55" t="s">
        <v>120</v>
      </c>
      <c r="U62" s="56"/>
      <c r="V62" s="56"/>
      <c r="W62" s="56"/>
      <c r="X62" s="56"/>
      <c r="Y62" s="57"/>
      <c r="Z62" s="54" t="s">
        <v>121</v>
      </c>
      <c r="AB62" s="54" t="s">
        <v>119</v>
      </c>
      <c r="AC62" s="55" t="s">
        <v>120</v>
      </c>
      <c r="AD62" s="56"/>
      <c r="AE62" s="56"/>
      <c r="AF62" s="56"/>
      <c r="AG62" s="56"/>
      <c r="AH62" s="57"/>
      <c r="AI62" s="54" t="s">
        <v>121</v>
      </c>
      <c r="AK62" s="54" t="s">
        <v>119</v>
      </c>
      <c r="AL62" s="95" t="s">
        <v>120</v>
      </c>
      <c r="AM62" s="96"/>
      <c r="AN62" s="96"/>
      <c r="AO62" s="96"/>
      <c r="AP62" s="96"/>
      <c r="AQ62" s="96"/>
      <c r="AR62" s="54" t="s">
        <v>121</v>
      </c>
      <c r="AT62" s="54" t="s">
        <v>119</v>
      </c>
      <c r="AU62" s="95" t="s">
        <v>120</v>
      </c>
      <c r="AV62" s="96"/>
      <c r="AW62" s="96"/>
      <c r="AX62" s="96"/>
      <c r="AY62" s="96"/>
      <c r="AZ62" s="96"/>
      <c r="BA62" s="54" t="s">
        <v>121</v>
      </c>
      <c r="BC62" s="95" t="s">
        <v>192</v>
      </c>
      <c r="BD62" s="97"/>
    </row>
    <row r="63" spans="1:56" ht="78.75" x14ac:dyDescent="0.25">
      <c r="A63" s="58"/>
      <c r="B63" s="59" t="s">
        <v>193</v>
      </c>
      <c r="C63" s="59" t="s">
        <v>194</v>
      </c>
      <c r="D63" s="59" t="s">
        <v>195</v>
      </c>
      <c r="E63" s="59" t="s">
        <v>136</v>
      </c>
      <c r="F63" s="59" t="s">
        <v>126</v>
      </c>
      <c r="G63" s="59" t="s">
        <v>129</v>
      </c>
      <c r="H63" s="58"/>
      <c r="I63" s="60"/>
      <c r="J63" s="58"/>
      <c r="K63" s="59" t="s">
        <v>133</v>
      </c>
      <c r="L63" s="59" t="s">
        <v>196</v>
      </c>
      <c r="M63" s="59"/>
      <c r="N63" s="59" t="s">
        <v>197</v>
      </c>
      <c r="O63" s="59" t="s">
        <v>126</v>
      </c>
      <c r="P63" s="59"/>
      <c r="Q63" s="58"/>
      <c r="R63" s="60"/>
      <c r="S63" s="58"/>
      <c r="T63" s="59"/>
      <c r="U63" s="59" t="s">
        <v>198</v>
      </c>
      <c r="V63" s="59" t="s">
        <v>135</v>
      </c>
      <c r="W63" s="59" t="s">
        <v>140</v>
      </c>
      <c r="X63" s="59" t="s">
        <v>126</v>
      </c>
      <c r="Y63" s="59"/>
      <c r="Z63" s="58"/>
      <c r="AA63" s="60"/>
      <c r="AB63" s="58"/>
      <c r="AC63" s="59"/>
      <c r="AD63" s="59" t="s">
        <v>123</v>
      </c>
      <c r="AE63" s="59" t="s">
        <v>131</v>
      </c>
      <c r="AF63" s="59" t="s">
        <v>132</v>
      </c>
      <c r="AG63" s="59" t="s">
        <v>126</v>
      </c>
      <c r="AH63" s="59"/>
      <c r="AI63" s="58"/>
      <c r="AJ63" s="60"/>
      <c r="AK63" s="58"/>
      <c r="AL63" s="59"/>
      <c r="AM63" s="59" t="s">
        <v>138</v>
      </c>
      <c r="AN63" s="59" t="s">
        <v>199</v>
      </c>
      <c r="AO63" s="59" t="s">
        <v>137</v>
      </c>
      <c r="AP63" s="59" t="s">
        <v>136</v>
      </c>
      <c r="AQ63" s="59" t="s">
        <v>126</v>
      </c>
      <c r="AR63" s="58"/>
      <c r="AS63" s="60"/>
      <c r="AT63" s="58"/>
      <c r="AU63" s="59" t="s">
        <v>193</v>
      </c>
      <c r="AV63" s="59" t="s">
        <v>139</v>
      </c>
      <c r="AW63" s="59" t="s">
        <v>128</v>
      </c>
      <c r="AX63" s="59"/>
      <c r="AY63" s="59" t="s">
        <v>126</v>
      </c>
      <c r="AZ63" s="59" t="s">
        <v>129</v>
      </c>
      <c r="BA63" s="58"/>
      <c r="BB63" s="60"/>
      <c r="BC63" s="58"/>
      <c r="BD63" s="61"/>
    </row>
    <row r="64" spans="1:56" ht="15.75" x14ac:dyDescent="0.25">
      <c r="A64" s="54" t="s">
        <v>141</v>
      </c>
      <c r="B64" s="54"/>
      <c r="C64" s="54">
        <v>52</v>
      </c>
      <c r="D64" s="54"/>
      <c r="E64" s="54"/>
      <c r="F64" s="54"/>
      <c r="G64" s="54"/>
      <c r="H64" s="54">
        <f t="shared" ref="H64:H111" si="7">SUM(B64:G64)</f>
        <v>52</v>
      </c>
      <c r="J64" s="54" t="s">
        <v>141</v>
      </c>
      <c r="K64" s="54"/>
      <c r="L64" s="54"/>
      <c r="M64" s="54"/>
      <c r="N64" s="54"/>
      <c r="O64" s="54"/>
      <c r="P64" s="54"/>
      <c r="Q64" s="54">
        <f>SUM(K64:P64)</f>
        <v>0</v>
      </c>
      <c r="S64" s="54" t="s">
        <v>141</v>
      </c>
      <c r="T64" s="54"/>
      <c r="U64" s="54"/>
      <c r="V64" s="54"/>
      <c r="W64" s="54"/>
      <c r="X64" s="54"/>
      <c r="Y64" s="54"/>
      <c r="Z64" s="54">
        <f t="shared" ref="Z64:Z111" si="8">SUM(T64:Y64)</f>
        <v>0</v>
      </c>
      <c r="AB64" s="54" t="s">
        <v>141</v>
      </c>
      <c r="AC64" s="54"/>
      <c r="AD64" s="54">
        <v>66.599999999999994</v>
      </c>
      <c r="AE64" s="54"/>
      <c r="AF64" s="54"/>
      <c r="AG64" s="54"/>
      <c r="AH64" s="54"/>
      <c r="AI64" s="54">
        <f t="shared" ref="AI64:AI111" si="9">SUM(AC64:AH64)</f>
        <v>66.599999999999994</v>
      </c>
      <c r="AK64" s="54" t="s">
        <v>141</v>
      </c>
      <c r="AL64" s="54"/>
      <c r="AM64" s="54"/>
      <c r="AN64" s="54"/>
      <c r="AO64" s="54"/>
      <c r="AP64" s="54"/>
      <c r="AQ64" s="54"/>
      <c r="AR64" s="54">
        <f t="shared" ref="AR64:AR111" si="10">SUM(AL64:AQ64)</f>
        <v>0</v>
      </c>
      <c r="AT64" s="54" t="s">
        <v>141</v>
      </c>
      <c r="AU64" s="54"/>
      <c r="AV64" s="54"/>
      <c r="AW64" s="54"/>
      <c r="AX64" s="54"/>
      <c r="AY64" s="54"/>
      <c r="AZ64" s="54"/>
      <c r="BA64" s="54">
        <f t="shared" ref="BA64:BA111" si="11">SUM(AU64:AZ64)</f>
        <v>0</v>
      </c>
      <c r="BC64" s="54" t="s">
        <v>141</v>
      </c>
      <c r="BD64" s="62">
        <f t="shared" ref="BD64:BD111" si="12">H64+Q64+Z64+AI64+AR64+BA64</f>
        <v>118.6</v>
      </c>
    </row>
    <row r="65" spans="1:56" ht="15.75" x14ac:dyDescent="0.25">
      <c r="A65" s="54" t="s">
        <v>142</v>
      </c>
      <c r="B65" s="54"/>
      <c r="C65" s="54"/>
      <c r="D65" s="54"/>
      <c r="E65" s="54"/>
      <c r="F65" s="54"/>
      <c r="G65" s="54"/>
      <c r="H65" s="54">
        <f t="shared" si="7"/>
        <v>0</v>
      </c>
      <c r="J65" s="54" t="s">
        <v>142</v>
      </c>
      <c r="K65" s="54"/>
      <c r="L65" s="54"/>
      <c r="M65" s="54"/>
      <c r="N65" s="54"/>
      <c r="O65" s="54"/>
      <c r="P65" s="54"/>
      <c r="Q65" s="54">
        <f t="shared" ref="Q65:Q111" si="13">SUM(K65:P65)</f>
        <v>0</v>
      </c>
      <c r="S65" s="54" t="s">
        <v>142</v>
      </c>
      <c r="T65" s="54"/>
      <c r="U65" s="54"/>
      <c r="V65" s="54"/>
      <c r="W65" s="54"/>
      <c r="X65" s="54"/>
      <c r="Y65" s="54"/>
      <c r="Z65" s="54">
        <f t="shared" si="8"/>
        <v>0</v>
      </c>
      <c r="AB65" s="54" t="s">
        <v>142</v>
      </c>
      <c r="AC65" s="54"/>
      <c r="AD65" s="54"/>
      <c r="AE65" s="54"/>
      <c r="AF65" s="54"/>
      <c r="AG65" s="54"/>
      <c r="AH65" s="54"/>
      <c r="AI65" s="54">
        <f t="shared" si="9"/>
        <v>0</v>
      </c>
      <c r="AK65" s="54" t="s">
        <v>142</v>
      </c>
      <c r="AL65" s="54"/>
      <c r="AM65" s="54"/>
      <c r="AN65" s="54"/>
      <c r="AO65" s="54"/>
      <c r="AP65" s="54"/>
      <c r="AQ65" s="54"/>
      <c r="AR65" s="54">
        <f t="shared" si="10"/>
        <v>0</v>
      </c>
      <c r="AT65" s="54" t="s">
        <v>142</v>
      </c>
      <c r="AU65" s="54"/>
      <c r="AV65" s="54">
        <v>166.8</v>
      </c>
      <c r="AW65" s="54"/>
      <c r="AX65" s="54"/>
      <c r="AY65" s="54"/>
      <c r="AZ65" s="54"/>
      <c r="BA65" s="54">
        <f t="shared" si="11"/>
        <v>166.8</v>
      </c>
      <c r="BC65" s="54" t="s">
        <v>142</v>
      </c>
      <c r="BD65" s="62">
        <f t="shared" si="12"/>
        <v>166.8</v>
      </c>
    </row>
    <row r="66" spans="1:56" ht="15.75" x14ac:dyDescent="0.25">
      <c r="A66" s="54" t="s">
        <v>143</v>
      </c>
      <c r="B66" s="54"/>
      <c r="C66" s="54"/>
      <c r="D66" s="54"/>
      <c r="E66" s="54"/>
      <c r="F66" s="54"/>
      <c r="G66" s="54"/>
      <c r="H66" s="54">
        <f t="shared" si="7"/>
        <v>0</v>
      </c>
      <c r="J66" s="54" t="s">
        <v>143</v>
      </c>
      <c r="K66" s="54"/>
      <c r="L66" s="54"/>
      <c r="M66" s="54"/>
      <c r="N66" s="54"/>
      <c r="O66" s="54"/>
      <c r="P66" s="54"/>
      <c r="Q66" s="54">
        <f t="shared" si="13"/>
        <v>0</v>
      </c>
      <c r="S66" s="54" t="s">
        <v>143</v>
      </c>
      <c r="T66" s="54"/>
      <c r="U66" s="62">
        <v>126</v>
      </c>
      <c r="V66" s="54"/>
      <c r="W66" s="54"/>
      <c r="X66" s="54"/>
      <c r="Y66" s="54"/>
      <c r="Z66" s="54">
        <f t="shared" si="8"/>
        <v>126</v>
      </c>
      <c r="AB66" s="54" t="s">
        <v>143</v>
      </c>
      <c r="AC66" s="54"/>
      <c r="AD66" s="54"/>
      <c r="AE66" s="54"/>
      <c r="AF66" s="54"/>
      <c r="AG66" s="54"/>
      <c r="AH66" s="54"/>
      <c r="AI66" s="54">
        <f t="shared" si="9"/>
        <v>0</v>
      </c>
      <c r="AK66" s="54" t="s">
        <v>143</v>
      </c>
      <c r="AL66" s="54"/>
      <c r="AM66" s="54"/>
      <c r="AN66" s="54"/>
      <c r="AO66" s="54"/>
      <c r="AP66" s="54"/>
      <c r="AQ66" s="54"/>
      <c r="AR66" s="54">
        <f t="shared" si="10"/>
        <v>0</v>
      </c>
      <c r="AT66" s="54" t="s">
        <v>143</v>
      </c>
      <c r="AU66" s="54"/>
      <c r="AV66" s="54"/>
      <c r="AW66" s="54"/>
      <c r="AX66" s="54"/>
      <c r="AY66" s="54"/>
      <c r="AZ66" s="54"/>
      <c r="BA66" s="54">
        <f t="shared" si="11"/>
        <v>0</v>
      </c>
      <c r="BC66" s="54" t="s">
        <v>143</v>
      </c>
      <c r="BD66" s="62">
        <f t="shared" si="12"/>
        <v>126</v>
      </c>
    </row>
    <row r="67" spans="1:56" ht="15.75" x14ac:dyDescent="0.25">
      <c r="A67" s="54" t="s">
        <v>144</v>
      </c>
      <c r="B67" s="54"/>
      <c r="C67" s="54"/>
      <c r="D67" s="54">
        <v>5</v>
      </c>
      <c r="E67" s="54"/>
      <c r="F67" s="54"/>
      <c r="G67" s="54"/>
      <c r="H67" s="54">
        <f t="shared" si="7"/>
        <v>5</v>
      </c>
      <c r="J67" s="54" t="s">
        <v>144</v>
      </c>
      <c r="K67" s="54"/>
      <c r="L67" s="54"/>
      <c r="M67" s="54"/>
      <c r="N67" s="54"/>
      <c r="O67" s="54"/>
      <c r="P67" s="54"/>
      <c r="Q67" s="54">
        <f t="shared" si="13"/>
        <v>0</v>
      </c>
      <c r="S67" s="54" t="s">
        <v>144</v>
      </c>
      <c r="T67" s="54"/>
      <c r="U67" s="62"/>
      <c r="V67" s="54">
        <v>5</v>
      </c>
      <c r="W67" s="54"/>
      <c r="X67" s="54"/>
      <c r="Y67" s="54"/>
      <c r="Z67" s="54">
        <f t="shared" si="8"/>
        <v>5</v>
      </c>
      <c r="AB67" s="54" t="s">
        <v>144</v>
      </c>
      <c r="AC67" s="54"/>
      <c r="AD67" s="54"/>
      <c r="AE67" s="54">
        <v>5</v>
      </c>
      <c r="AF67" s="54"/>
      <c r="AG67" s="54"/>
      <c r="AH67" s="54"/>
      <c r="AI67" s="54">
        <f t="shared" si="9"/>
        <v>5</v>
      </c>
      <c r="AK67" s="54" t="s">
        <v>144</v>
      </c>
      <c r="AL67" s="54"/>
      <c r="AM67" s="54"/>
      <c r="AN67" s="54"/>
      <c r="AO67" s="54">
        <v>6.7</v>
      </c>
      <c r="AP67" s="54"/>
      <c r="AQ67" s="54"/>
      <c r="AR67" s="54">
        <f t="shared" si="10"/>
        <v>6.7</v>
      </c>
      <c r="AT67" s="54" t="s">
        <v>144</v>
      </c>
      <c r="AU67" s="54"/>
      <c r="AV67" s="54">
        <v>5</v>
      </c>
      <c r="AW67" s="54"/>
      <c r="AX67" s="54"/>
      <c r="AY67" s="54"/>
      <c r="AZ67" s="54"/>
      <c r="BA67" s="54">
        <f t="shared" si="11"/>
        <v>5</v>
      </c>
      <c r="BC67" s="54" t="s">
        <v>144</v>
      </c>
      <c r="BD67" s="62">
        <f t="shared" si="12"/>
        <v>26.7</v>
      </c>
    </row>
    <row r="68" spans="1:56" ht="15.75" x14ac:dyDescent="0.25">
      <c r="A68" s="54" t="s">
        <v>145</v>
      </c>
      <c r="B68" s="54">
        <v>3.6</v>
      </c>
      <c r="C68" s="54">
        <v>5</v>
      </c>
      <c r="D68" s="54"/>
      <c r="E68" s="54"/>
      <c r="F68" s="54"/>
      <c r="G68" s="54"/>
      <c r="H68" s="54">
        <f t="shared" si="7"/>
        <v>8.6</v>
      </c>
      <c r="J68" s="54" t="s">
        <v>145</v>
      </c>
      <c r="K68" s="54">
        <v>3.6</v>
      </c>
      <c r="L68" s="54">
        <v>10.5</v>
      </c>
      <c r="M68" s="54"/>
      <c r="N68" s="54"/>
      <c r="O68" s="54"/>
      <c r="P68" s="54"/>
      <c r="Q68" s="54">
        <f t="shared" si="13"/>
        <v>14.1</v>
      </c>
      <c r="S68" s="54" t="s">
        <v>145</v>
      </c>
      <c r="T68" s="54"/>
      <c r="U68" s="62">
        <v>9</v>
      </c>
      <c r="V68" s="54"/>
      <c r="W68" s="54"/>
      <c r="X68" s="54"/>
      <c r="Y68" s="54"/>
      <c r="Z68" s="54">
        <f t="shared" si="8"/>
        <v>9</v>
      </c>
      <c r="AB68" s="54" t="s">
        <v>145</v>
      </c>
      <c r="AC68" s="54"/>
      <c r="AD68" s="54">
        <v>5.4</v>
      </c>
      <c r="AE68" s="54"/>
      <c r="AF68" s="54"/>
      <c r="AG68" s="54"/>
      <c r="AH68" s="54"/>
      <c r="AI68" s="54">
        <f t="shared" si="9"/>
        <v>5.4</v>
      </c>
      <c r="AK68" s="54" t="s">
        <v>145</v>
      </c>
      <c r="AL68" s="54"/>
      <c r="AM68" s="54">
        <v>3</v>
      </c>
      <c r="AN68" s="54">
        <v>2</v>
      </c>
      <c r="AO68" s="54"/>
      <c r="AP68" s="54"/>
      <c r="AQ68" s="54"/>
      <c r="AR68" s="54">
        <f t="shared" si="10"/>
        <v>5</v>
      </c>
      <c r="AT68" s="54" t="s">
        <v>145</v>
      </c>
      <c r="AU68" s="54">
        <v>3.6</v>
      </c>
      <c r="AV68" s="54"/>
      <c r="AW68" s="54"/>
      <c r="AX68" s="54"/>
      <c r="AY68" s="54"/>
      <c r="AZ68" s="54"/>
      <c r="BA68" s="54">
        <f t="shared" si="11"/>
        <v>3.6</v>
      </c>
      <c r="BC68" s="54" t="s">
        <v>145</v>
      </c>
      <c r="BD68" s="62">
        <f t="shared" si="12"/>
        <v>45.7</v>
      </c>
    </row>
    <row r="69" spans="1:56" ht="15.75" x14ac:dyDescent="0.25">
      <c r="A69" s="54" t="s">
        <v>146</v>
      </c>
      <c r="B69" s="54"/>
      <c r="C69" s="54">
        <v>11</v>
      </c>
      <c r="D69" s="54"/>
      <c r="E69" s="54"/>
      <c r="F69" s="54"/>
      <c r="G69" s="54"/>
      <c r="H69" s="54">
        <f t="shared" si="7"/>
        <v>11</v>
      </c>
      <c r="J69" s="54" t="s">
        <v>146</v>
      </c>
      <c r="K69" s="54"/>
      <c r="L69" s="54"/>
      <c r="M69" s="54"/>
      <c r="N69" s="54"/>
      <c r="O69" s="54"/>
      <c r="P69" s="54"/>
      <c r="Q69" s="54">
        <f t="shared" si="13"/>
        <v>0</v>
      </c>
      <c r="S69" s="54" t="s">
        <v>146</v>
      </c>
      <c r="T69" s="54"/>
      <c r="U69" s="62">
        <v>23.4</v>
      </c>
      <c r="V69" s="54">
        <v>25</v>
      </c>
      <c r="W69" s="54">
        <v>100</v>
      </c>
      <c r="X69" s="54"/>
      <c r="Y69" s="54"/>
      <c r="Z69" s="54">
        <f t="shared" si="8"/>
        <v>148.4</v>
      </c>
      <c r="AB69" s="54" t="s">
        <v>146</v>
      </c>
      <c r="AC69" s="54"/>
      <c r="AD69" s="54">
        <v>21.6</v>
      </c>
      <c r="AE69" s="54"/>
      <c r="AF69" s="54"/>
      <c r="AG69" s="54"/>
      <c r="AH69" s="54"/>
      <c r="AI69" s="54">
        <f t="shared" si="9"/>
        <v>21.6</v>
      </c>
      <c r="AK69" s="54" t="s">
        <v>146</v>
      </c>
      <c r="AL69" s="54"/>
      <c r="AM69" s="54"/>
      <c r="AN69" s="54"/>
      <c r="AO69" s="54"/>
      <c r="AP69" s="54"/>
      <c r="AQ69" s="54"/>
      <c r="AR69" s="54">
        <f t="shared" si="10"/>
        <v>0</v>
      </c>
      <c r="AT69" s="54" t="s">
        <v>146</v>
      </c>
      <c r="AU69" s="54"/>
      <c r="AV69" s="54"/>
      <c r="AW69" s="54">
        <v>100</v>
      </c>
      <c r="AX69" s="54"/>
      <c r="AY69" s="54"/>
      <c r="AZ69" s="54"/>
      <c r="BA69" s="54">
        <f t="shared" si="11"/>
        <v>100</v>
      </c>
      <c r="BC69" s="54" t="s">
        <v>146</v>
      </c>
      <c r="BD69" s="62">
        <f t="shared" si="12"/>
        <v>281</v>
      </c>
    </row>
    <row r="70" spans="1:56" ht="15.75" x14ac:dyDescent="0.25">
      <c r="A70" s="54" t="s">
        <v>147</v>
      </c>
      <c r="B70" s="54"/>
      <c r="C70" s="54">
        <v>12.5</v>
      </c>
      <c r="D70" s="54"/>
      <c r="E70" s="54"/>
      <c r="F70" s="54"/>
      <c r="G70" s="54"/>
      <c r="H70" s="54">
        <f t="shared" si="7"/>
        <v>12.5</v>
      </c>
      <c r="J70" s="54" t="s">
        <v>147</v>
      </c>
      <c r="K70" s="54"/>
      <c r="L70" s="54"/>
      <c r="M70" s="54"/>
      <c r="N70" s="54"/>
      <c r="O70" s="54"/>
      <c r="P70" s="54"/>
      <c r="Q70" s="54">
        <f t="shared" si="13"/>
        <v>0</v>
      </c>
      <c r="S70" s="54" t="s">
        <v>147</v>
      </c>
      <c r="T70" s="54"/>
      <c r="U70" s="62"/>
      <c r="V70" s="54"/>
      <c r="W70" s="54"/>
      <c r="X70" s="54"/>
      <c r="Y70" s="54"/>
      <c r="Z70" s="54">
        <f t="shared" si="8"/>
        <v>0</v>
      </c>
      <c r="AB70" s="54" t="s">
        <v>147</v>
      </c>
      <c r="AC70" s="54"/>
      <c r="AD70" s="54"/>
      <c r="AE70" s="54"/>
      <c r="AF70" s="54"/>
      <c r="AG70" s="54"/>
      <c r="AH70" s="54"/>
      <c r="AI70" s="54">
        <f t="shared" si="9"/>
        <v>0</v>
      </c>
      <c r="AK70" s="54" t="s">
        <v>147</v>
      </c>
      <c r="AL70" s="54"/>
      <c r="AM70" s="54"/>
      <c r="AN70" s="54">
        <v>12.5</v>
      </c>
      <c r="AO70" s="54"/>
      <c r="AP70" s="54"/>
      <c r="AQ70" s="54"/>
      <c r="AR70" s="54">
        <f t="shared" si="10"/>
        <v>12.5</v>
      </c>
      <c r="AT70" s="54" t="s">
        <v>147</v>
      </c>
      <c r="AU70" s="54"/>
      <c r="AV70" s="54"/>
      <c r="AW70" s="54"/>
      <c r="AX70" s="54"/>
      <c r="AY70" s="54"/>
      <c r="AZ70" s="54"/>
      <c r="BA70" s="54">
        <f t="shared" si="11"/>
        <v>0</v>
      </c>
      <c r="BC70" s="54" t="s">
        <v>147</v>
      </c>
      <c r="BD70" s="62">
        <f t="shared" si="12"/>
        <v>25</v>
      </c>
    </row>
    <row r="71" spans="1:56" ht="15.75" x14ac:dyDescent="0.25">
      <c r="A71" s="54" t="s">
        <v>148</v>
      </c>
      <c r="B71" s="54"/>
      <c r="C71" s="54"/>
      <c r="D71" s="54"/>
      <c r="E71" s="54"/>
      <c r="F71" s="54"/>
      <c r="G71" s="54"/>
      <c r="H71" s="54">
        <f t="shared" si="7"/>
        <v>0</v>
      </c>
      <c r="J71" s="54" t="s">
        <v>148</v>
      </c>
      <c r="K71" s="54"/>
      <c r="L71" s="54"/>
      <c r="M71" s="54"/>
      <c r="N71" s="54"/>
      <c r="O71" s="54"/>
      <c r="P71" s="54"/>
      <c r="Q71" s="54">
        <f t="shared" si="13"/>
        <v>0</v>
      </c>
      <c r="S71" s="54" t="s">
        <v>148</v>
      </c>
      <c r="T71" s="54"/>
      <c r="U71" s="62"/>
      <c r="V71" s="54"/>
      <c r="W71" s="54"/>
      <c r="X71" s="54"/>
      <c r="Y71" s="54"/>
      <c r="Z71" s="54">
        <f t="shared" si="8"/>
        <v>0</v>
      </c>
      <c r="AB71" s="54" t="s">
        <v>148</v>
      </c>
      <c r="AC71" s="54"/>
      <c r="AD71" s="54"/>
      <c r="AE71" s="54"/>
      <c r="AF71" s="54"/>
      <c r="AG71" s="54"/>
      <c r="AH71" s="54"/>
      <c r="AI71" s="54">
        <f t="shared" si="9"/>
        <v>0</v>
      </c>
      <c r="AK71" s="54" t="s">
        <v>148</v>
      </c>
      <c r="AL71" s="54"/>
      <c r="AM71" s="54"/>
      <c r="AN71" s="54"/>
      <c r="AO71" s="54"/>
      <c r="AP71" s="54"/>
      <c r="AQ71" s="54"/>
      <c r="AR71" s="54">
        <f t="shared" si="10"/>
        <v>0</v>
      </c>
      <c r="AT71" s="54" t="s">
        <v>148</v>
      </c>
      <c r="AU71" s="54"/>
      <c r="AV71" s="54"/>
      <c r="AW71" s="54"/>
      <c r="AX71" s="54"/>
      <c r="AY71" s="54"/>
      <c r="AZ71" s="54"/>
      <c r="BA71" s="54">
        <f t="shared" si="11"/>
        <v>0</v>
      </c>
      <c r="BC71" s="54" t="s">
        <v>148</v>
      </c>
      <c r="BD71" s="62">
        <f t="shared" si="12"/>
        <v>0</v>
      </c>
    </row>
    <row r="72" spans="1:56" ht="15.75" x14ac:dyDescent="0.25">
      <c r="A72" s="54" t="s">
        <v>149</v>
      </c>
      <c r="B72" s="54"/>
      <c r="C72" s="54"/>
      <c r="D72" s="54"/>
      <c r="E72" s="54"/>
      <c r="F72" s="54"/>
      <c r="G72" s="54"/>
      <c r="H72" s="54">
        <f t="shared" si="7"/>
        <v>0</v>
      </c>
      <c r="J72" s="54" t="s">
        <v>149</v>
      </c>
      <c r="K72" s="54"/>
      <c r="L72" s="54"/>
      <c r="M72" s="54"/>
      <c r="N72" s="54"/>
      <c r="O72" s="54"/>
      <c r="P72" s="54"/>
      <c r="Q72" s="54">
        <f t="shared" si="13"/>
        <v>0</v>
      </c>
      <c r="S72" s="54" t="s">
        <v>149</v>
      </c>
      <c r="T72" s="54"/>
      <c r="U72" s="62"/>
      <c r="V72" s="54"/>
      <c r="W72" s="54"/>
      <c r="X72" s="54"/>
      <c r="Y72" s="54"/>
      <c r="Z72" s="54">
        <f t="shared" si="8"/>
        <v>0</v>
      </c>
      <c r="AB72" s="54" t="s">
        <v>149</v>
      </c>
      <c r="AC72" s="54"/>
      <c r="AD72" s="54"/>
      <c r="AE72" s="54"/>
      <c r="AF72" s="54"/>
      <c r="AG72" s="54"/>
      <c r="AH72" s="54"/>
      <c r="AI72" s="54">
        <f t="shared" si="9"/>
        <v>0</v>
      </c>
      <c r="AK72" s="54" t="s">
        <v>149</v>
      </c>
      <c r="AL72" s="54"/>
      <c r="AM72" s="54"/>
      <c r="AN72" s="54"/>
      <c r="AO72" s="54"/>
      <c r="AP72" s="54"/>
      <c r="AQ72" s="54"/>
      <c r="AR72" s="54">
        <f t="shared" si="10"/>
        <v>0</v>
      </c>
      <c r="AT72" s="54" t="s">
        <v>149</v>
      </c>
      <c r="AU72" s="54"/>
      <c r="AV72" s="54"/>
      <c r="AW72" s="54"/>
      <c r="AX72" s="54"/>
      <c r="AY72" s="54"/>
      <c r="AZ72" s="54"/>
      <c r="BA72" s="54">
        <f t="shared" si="11"/>
        <v>0</v>
      </c>
      <c r="BC72" s="54" t="s">
        <v>149</v>
      </c>
      <c r="BD72" s="62">
        <f t="shared" si="12"/>
        <v>0</v>
      </c>
    </row>
    <row r="73" spans="1:56" ht="15.75" x14ac:dyDescent="0.25">
      <c r="A73" s="54" t="s">
        <v>150</v>
      </c>
      <c r="B73" s="54"/>
      <c r="C73" s="54">
        <v>9</v>
      </c>
      <c r="D73" s="54"/>
      <c r="E73" s="54"/>
      <c r="F73" s="54"/>
      <c r="G73" s="54"/>
      <c r="H73" s="54">
        <f t="shared" si="7"/>
        <v>9</v>
      </c>
      <c r="J73" s="54" t="s">
        <v>150</v>
      </c>
      <c r="K73" s="54"/>
      <c r="L73" s="54"/>
      <c r="M73" s="54"/>
      <c r="N73" s="54"/>
      <c r="O73" s="54"/>
      <c r="P73" s="54"/>
      <c r="Q73" s="54">
        <f t="shared" si="13"/>
        <v>0</v>
      </c>
      <c r="S73" s="54" t="s">
        <v>150</v>
      </c>
      <c r="T73" s="54"/>
      <c r="U73" s="62"/>
      <c r="V73" s="54"/>
      <c r="W73" s="54"/>
      <c r="X73" s="54"/>
      <c r="Y73" s="54"/>
      <c r="Z73" s="54">
        <f t="shared" si="8"/>
        <v>0</v>
      </c>
      <c r="AB73" s="54" t="s">
        <v>150</v>
      </c>
      <c r="AC73" s="54"/>
      <c r="AD73" s="54"/>
      <c r="AE73" s="54"/>
      <c r="AF73" s="54"/>
      <c r="AG73" s="54"/>
      <c r="AH73" s="54"/>
      <c r="AI73" s="54">
        <f t="shared" si="9"/>
        <v>0</v>
      </c>
      <c r="AK73" s="54" t="s">
        <v>150</v>
      </c>
      <c r="AL73" s="54"/>
      <c r="AM73" s="54"/>
      <c r="AN73" s="54">
        <v>3.75</v>
      </c>
      <c r="AO73" s="54"/>
      <c r="AP73" s="54"/>
      <c r="AQ73" s="54"/>
      <c r="AR73" s="54">
        <f t="shared" si="10"/>
        <v>3.75</v>
      </c>
      <c r="AT73" s="54" t="s">
        <v>150</v>
      </c>
      <c r="AU73" s="54"/>
      <c r="AV73" s="54"/>
      <c r="AW73" s="54"/>
      <c r="AX73" s="54"/>
      <c r="AY73" s="54"/>
      <c r="AZ73" s="54"/>
      <c r="BA73" s="54">
        <f t="shared" si="11"/>
        <v>0</v>
      </c>
      <c r="BC73" s="54" t="s">
        <v>150</v>
      </c>
      <c r="BD73" s="62">
        <f t="shared" si="12"/>
        <v>12.75</v>
      </c>
    </row>
    <row r="74" spans="1:56" ht="15.75" x14ac:dyDescent="0.25">
      <c r="A74" s="54" t="s">
        <v>151</v>
      </c>
      <c r="B74" s="54"/>
      <c r="C74" s="54"/>
      <c r="D74" s="54"/>
      <c r="E74" s="54"/>
      <c r="F74" s="54"/>
      <c r="G74" s="54"/>
      <c r="H74" s="54">
        <f t="shared" si="7"/>
        <v>0</v>
      </c>
      <c r="J74" s="54" t="s">
        <v>151</v>
      </c>
      <c r="K74" s="54"/>
      <c r="L74" s="54"/>
      <c r="M74" s="54"/>
      <c r="N74" s="54"/>
      <c r="O74" s="54"/>
      <c r="P74" s="54"/>
      <c r="Q74" s="54">
        <f t="shared" si="13"/>
        <v>0</v>
      </c>
      <c r="S74" s="54" t="s">
        <v>151</v>
      </c>
      <c r="T74" s="54"/>
      <c r="U74" s="62"/>
      <c r="V74" s="54"/>
      <c r="W74" s="54"/>
      <c r="X74" s="54"/>
      <c r="Y74" s="54"/>
      <c r="Z74" s="54">
        <f t="shared" si="8"/>
        <v>0</v>
      </c>
      <c r="AB74" s="54" t="s">
        <v>151</v>
      </c>
      <c r="AC74" s="54"/>
      <c r="AD74" s="54"/>
      <c r="AE74" s="54"/>
      <c r="AF74" s="54"/>
      <c r="AG74" s="54"/>
      <c r="AH74" s="54"/>
      <c r="AI74" s="54">
        <f t="shared" si="9"/>
        <v>0</v>
      </c>
      <c r="AK74" s="54" t="s">
        <v>151</v>
      </c>
      <c r="AL74" s="54"/>
      <c r="AM74" s="54"/>
      <c r="AN74" s="54"/>
      <c r="AO74" s="54"/>
      <c r="AP74" s="54"/>
      <c r="AQ74" s="54"/>
      <c r="AR74" s="54">
        <f t="shared" si="10"/>
        <v>0</v>
      </c>
      <c r="AT74" s="54" t="s">
        <v>151</v>
      </c>
      <c r="AU74" s="54"/>
      <c r="AV74" s="54"/>
      <c r="AW74" s="54"/>
      <c r="AX74" s="54"/>
      <c r="AY74" s="54"/>
      <c r="AZ74" s="54"/>
      <c r="BA74" s="54">
        <f t="shared" si="11"/>
        <v>0</v>
      </c>
      <c r="BC74" s="54" t="s">
        <v>151</v>
      </c>
      <c r="BD74" s="62">
        <f t="shared" si="12"/>
        <v>0</v>
      </c>
    </row>
    <row r="75" spans="1:56" ht="15.75" x14ac:dyDescent="0.25">
      <c r="A75" s="54" t="s">
        <v>152</v>
      </c>
      <c r="B75" s="54"/>
      <c r="C75" s="54"/>
      <c r="D75" s="54"/>
      <c r="E75" s="54"/>
      <c r="F75" s="54"/>
      <c r="G75" s="54"/>
      <c r="H75" s="54">
        <f t="shared" si="7"/>
        <v>0</v>
      </c>
      <c r="J75" s="54" t="s">
        <v>152</v>
      </c>
      <c r="K75" s="54"/>
      <c r="L75" s="54"/>
      <c r="M75" s="54"/>
      <c r="N75" s="54"/>
      <c r="O75" s="54"/>
      <c r="P75" s="54"/>
      <c r="Q75" s="54">
        <f t="shared" si="13"/>
        <v>0</v>
      </c>
      <c r="S75" s="54" t="s">
        <v>152</v>
      </c>
      <c r="T75" s="54"/>
      <c r="U75" s="62"/>
      <c r="V75" s="54"/>
      <c r="W75" s="54"/>
      <c r="X75" s="54"/>
      <c r="Y75" s="54"/>
      <c r="Z75" s="54">
        <f t="shared" si="8"/>
        <v>0</v>
      </c>
      <c r="AB75" s="54" t="s">
        <v>152</v>
      </c>
      <c r="AC75" s="54"/>
      <c r="AD75" s="54"/>
      <c r="AE75" s="54"/>
      <c r="AF75" s="54"/>
      <c r="AG75" s="54"/>
      <c r="AH75" s="54"/>
      <c r="AI75" s="54">
        <f t="shared" si="9"/>
        <v>0</v>
      </c>
      <c r="AK75" s="54" t="s">
        <v>152</v>
      </c>
      <c r="AL75" s="54"/>
      <c r="AM75" s="54"/>
      <c r="AN75" s="54"/>
      <c r="AO75" s="54"/>
      <c r="AP75" s="54"/>
      <c r="AQ75" s="54"/>
      <c r="AR75" s="54">
        <f t="shared" si="10"/>
        <v>0</v>
      </c>
      <c r="AT75" s="54" t="s">
        <v>152</v>
      </c>
      <c r="AU75" s="54"/>
      <c r="AV75" s="54"/>
      <c r="AW75" s="54"/>
      <c r="AX75" s="54"/>
      <c r="AY75" s="54"/>
      <c r="AZ75" s="54"/>
      <c r="BA75" s="54">
        <f t="shared" si="11"/>
        <v>0</v>
      </c>
      <c r="BC75" s="54" t="s">
        <v>152</v>
      </c>
      <c r="BD75" s="62">
        <f t="shared" si="12"/>
        <v>0</v>
      </c>
    </row>
    <row r="76" spans="1:56" ht="15.75" x14ac:dyDescent="0.25">
      <c r="A76" s="54" t="s">
        <v>153</v>
      </c>
      <c r="B76" s="54"/>
      <c r="C76" s="54"/>
      <c r="D76" s="54"/>
      <c r="E76" s="54"/>
      <c r="F76" s="54"/>
      <c r="G76" s="54"/>
      <c r="H76" s="54">
        <f t="shared" si="7"/>
        <v>0</v>
      </c>
      <c r="J76" s="54" t="s">
        <v>153</v>
      </c>
      <c r="K76" s="54"/>
      <c r="L76" s="54"/>
      <c r="M76" s="54"/>
      <c r="N76" s="54"/>
      <c r="O76" s="54"/>
      <c r="P76" s="54"/>
      <c r="Q76" s="54">
        <f t="shared" si="13"/>
        <v>0</v>
      </c>
      <c r="S76" s="54" t="s">
        <v>153</v>
      </c>
      <c r="T76" s="54"/>
      <c r="U76" s="62"/>
      <c r="V76" s="54"/>
      <c r="W76" s="54"/>
      <c r="X76" s="54"/>
      <c r="Y76" s="54"/>
      <c r="Z76" s="54">
        <f t="shared" si="8"/>
        <v>0</v>
      </c>
      <c r="AB76" s="54" t="s">
        <v>153</v>
      </c>
      <c r="AC76" s="54"/>
      <c r="AD76" s="54"/>
      <c r="AE76" s="54"/>
      <c r="AF76" s="54"/>
      <c r="AG76" s="54"/>
      <c r="AH76" s="54"/>
      <c r="AI76" s="54">
        <f t="shared" si="9"/>
        <v>0</v>
      </c>
      <c r="AK76" s="54" t="s">
        <v>153</v>
      </c>
      <c r="AL76" s="54"/>
      <c r="AM76" s="54"/>
      <c r="AN76" s="54"/>
      <c r="AO76" s="54"/>
      <c r="AP76" s="54"/>
      <c r="AQ76" s="54"/>
      <c r="AR76" s="54">
        <f t="shared" si="10"/>
        <v>0</v>
      </c>
      <c r="AT76" s="54" t="s">
        <v>153</v>
      </c>
      <c r="AU76" s="54"/>
      <c r="AV76" s="54"/>
      <c r="AW76" s="54"/>
      <c r="AX76" s="54"/>
      <c r="AY76" s="54"/>
      <c r="AZ76" s="54"/>
      <c r="BA76" s="54">
        <f t="shared" si="11"/>
        <v>0</v>
      </c>
      <c r="BC76" s="54" t="s">
        <v>153</v>
      </c>
      <c r="BD76" s="62">
        <f t="shared" si="12"/>
        <v>0</v>
      </c>
    </row>
    <row r="77" spans="1:56" ht="15.75" x14ac:dyDescent="0.25">
      <c r="A77" s="54" t="s">
        <v>154</v>
      </c>
      <c r="B77" s="54"/>
      <c r="C77" s="54"/>
      <c r="D77" s="54">
        <v>70</v>
      </c>
      <c r="E77" s="54"/>
      <c r="F77" s="54"/>
      <c r="G77" s="54"/>
      <c r="H77" s="54">
        <f t="shared" si="7"/>
        <v>70</v>
      </c>
      <c r="J77" s="54" t="s">
        <v>154</v>
      </c>
      <c r="K77" s="54"/>
      <c r="L77" s="54"/>
      <c r="M77" s="54"/>
      <c r="N77" s="54"/>
      <c r="O77" s="54"/>
      <c r="P77" s="54"/>
      <c r="Q77" s="54">
        <f t="shared" si="13"/>
        <v>0</v>
      </c>
      <c r="S77" s="54" t="s">
        <v>154</v>
      </c>
      <c r="T77" s="54"/>
      <c r="U77" s="62"/>
      <c r="V77" s="54"/>
      <c r="W77" s="54"/>
      <c r="X77" s="54"/>
      <c r="Y77" s="54"/>
      <c r="Z77" s="54">
        <f t="shared" si="8"/>
        <v>0</v>
      </c>
      <c r="AB77" s="54" t="s">
        <v>154</v>
      </c>
      <c r="AC77" s="54"/>
      <c r="AD77" s="54"/>
      <c r="AE77" s="54"/>
      <c r="AF77" s="54"/>
      <c r="AG77" s="54"/>
      <c r="AH77" s="54"/>
      <c r="AI77" s="54">
        <f t="shared" si="9"/>
        <v>0</v>
      </c>
      <c r="AK77" s="54" t="s">
        <v>154</v>
      </c>
      <c r="AL77" s="54"/>
      <c r="AM77" s="54"/>
      <c r="AN77" s="54"/>
      <c r="AO77" s="54"/>
      <c r="AP77" s="54"/>
      <c r="AQ77" s="54"/>
      <c r="AR77" s="54">
        <f t="shared" si="10"/>
        <v>0</v>
      </c>
      <c r="AT77" s="54" t="s">
        <v>154</v>
      </c>
      <c r="AU77" s="54"/>
      <c r="AV77" s="54"/>
      <c r="AW77" s="54"/>
      <c r="AX77" s="54"/>
      <c r="AY77" s="54"/>
      <c r="AZ77" s="54"/>
      <c r="BA77" s="54">
        <f t="shared" si="11"/>
        <v>0</v>
      </c>
      <c r="BC77" s="54" t="s">
        <v>154</v>
      </c>
      <c r="BD77" s="62">
        <f t="shared" si="12"/>
        <v>70</v>
      </c>
    </row>
    <row r="78" spans="1:56" ht="15.75" x14ac:dyDescent="0.25">
      <c r="A78" s="54" t="s">
        <v>155</v>
      </c>
      <c r="B78" s="54"/>
      <c r="C78" s="54"/>
      <c r="D78" s="54"/>
      <c r="E78" s="54"/>
      <c r="F78" s="54"/>
      <c r="G78" s="54"/>
      <c r="H78" s="54">
        <f t="shared" si="7"/>
        <v>0</v>
      </c>
      <c r="J78" s="54" t="s">
        <v>155</v>
      </c>
      <c r="K78" s="54"/>
      <c r="L78" s="54"/>
      <c r="M78" s="54"/>
      <c r="N78" s="54"/>
      <c r="O78" s="54"/>
      <c r="P78" s="54"/>
      <c r="Q78" s="54">
        <f t="shared" si="13"/>
        <v>0</v>
      </c>
      <c r="S78" s="54" t="s">
        <v>155</v>
      </c>
      <c r="T78" s="54"/>
      <c r="U78" s="62"/>
      <c r="V78" s="54"/>
      <c r="W78" s="54"/>
      <c r="X78" s="54"/>
      <c r="Y78" s="54"/>
      <c r="Z78" s="54">
        <f t="shared" si="8"/>
        <v>0</v>
      </c>
      <c r="AB78" s="54" t="s">
        <v>155</v>
      </c>
      <c r="AC78" s="54"/>
      <c r="AD78" s="54"/>
      <c r="AE78" s="54"/>
      <c r="AF78" s="54"/>
      <c r="AG78" s="54"/>
      <c r="AH78" s="54"/>
      <c r="AI78" s="54">
        <f t="shared" si="9"/>
        <v>0</v>
      </c>
      <c r="AK78" s="54" t="s">
        <v>155</v>
      </c>
      <c r="AL78" s="54"/>
      <c r="AM78" s="54"/>
      <c r="AN78" s="54"/>
      <c r="AO78" s="54"/>
      <c r="AP78" s="54"/>
      <c r="AQ78" s="54"/>
      <c r="AR78" s="54">
        <f t="shared" si="10"/>
        <v>0</v>
      </c>
      <c r="AT78" s="54" t="s">
        <v>155</v>
      </c>
      <c r="AU78" s="54"/>
      <c r="AV78" s="54"/>
      <c r="AW78" s="54"/>
      <c r="AX78" s="54"/>
      <c r="AY78" s="54"/>
      <c r="AZ78" s="54"/>
      <c r="BA78" s="54">
        <f t="shared" si="11"/>
        <v>0</v>
      </c>
      <c r="BC78" s="54" t="s">
        <v>155</v>
      </c>
      <c r="BD78" s="62">
        <f t="shared" si="12"/>
        <v>0</v>
      </c>
    </row>
    <row r="79" spans="1:56" ht="15.75" x14ac:dyDescent="0.25">
      <c r="A79" s="54" t="s">
        <v>156</v>
      </c>
      <c r="B79" s="54"/>
      <c r="C79" s="54"/>
      <c r="D79" s="54"/>
      <c r="E79" s="54"/>
      <c r="F79" s="54"/>
      <c r="G79" s="54"/>
      <c r="H79" s="54">
        <f t="shared" si="7"/>
        <v>0</v>
      </c>
      <c r="J79" s="54" t="s">
        <v>156</v>
      </c>
      <c r="K79" s="54"/>
      <c r="L79" s="54">
        <v>52.5</v>
      </c>
      <c r="M79" s="54"/>
      <c r="N79" s="54"/>
      <c r="O79" s="54"/>
      <c r="P79" s="54"/>
      <c r="Q79" s="54">
        <f t="shared" si="13"/>
        <v>52.5</v>
      </c>
      <c r="S79" s="54" t="s">
        <v>156</v>
      </c>
      <c r="T79" s="54"/>
      <c r="U79" s="62"/>
      <c r="V79" s="54"/>
      <c r="W79" s="54"/>
      <c r="X79" s="54"/>
      <c r="Y79" s="54"/>
      <c r="Z79" s="54">
        <f t="shared" si="8"/>
        <v>0</v>
      </c>
      <c r="AB79" s="54" t="s">
        <v>156</v>
      </c>
      <c r="AC79" s="54"/>
      <c r="AD79" s="54"/>
      <c r="AE79" s="54"/>
      <c r="AF79" s="54"/>
      <c r="AG79" s="54"/>
      <c r="AH79" s="54"/>
      <c r="AI79" s="54">
        <f t="shared" si="9"/>
        <v>0</v>
      </c>
      <c r="AK79" s="54" t="s">
        <v>156</v>
      </c>
      <c r="AL79" s="54"/>
      <c r="AM79" s="54"/>
      <c r="AN79" s="54"/>
      <c r="AO79" s="54">
        <v>54</v>
      </c>
      <c r="AP79" s="54"/>
      <c r="AQ79" s="54"/>
      <c r="AR79" s="54">
        <f t="shared" si="10"/>
        <v>54</v>
      </c>
      <c r="AT79" s="54" t="s">
        <v>156</v>
      </c>
      <c r="AU79" s="54"/>
      <c r="AV79" s="54"/>
      <c r="AW79" s="54"/>
      <c r="AX79" s="54"/>
      <c r="AY79" s="54"/>
      <c r="AZ79" s="54"/>
      <c r="BA79" s="54">
        <f t="shared" si="11"/>
        <v>0</v>
      </c>
      <c r="BC79" s="54" t="s">
        <v>156</v>
      </c>
      <c r="BD79" s="62">
        <f t="shared" si="12"/>
        <v>106.5</v>
      </c>
    </row>
    <row r="80" spans="1:56" ht="15.75" x14ac:dyDescent="0.25">
      <c r="A80" s="54" t="s">
        <v>157</v>
      </c>
      <c r="B80" s="54"/>
      <c r="C80" s="54"/>
      <c r="D80" s="54"/>
      <c r="E80" s="54"/>
      <c r="F80" s="54"/>
      <c r="G80" s="54"/>
      <c r="H80" s="54">
        <f t="shared" si="7"/>
        <v>0</v>
      </c>
      <c r="J80" s="54" t="s">
        <v>157</v>
      </c>
      <c r="K80" s="54"/>
      <c r="L80" s="54"/>
      <c r="M80" s="54"/>
      <c r="N80" s="54"/>
      <c r="O80" s="54"/>
      <c r="P80" s="54"/>
      <c r="Q80" s="54">
        <f t="shared" si="13"/>
        <v>0</v>
      </c>
      <c r="S80" s="54" t="s">
        <v>157</v>
      </c>
      <c r="T80" s="54"/>
      <c r="U80" s="62"/>
      <c r="V80" s="54"/>
      <c r="W80" s="54"/>
      <c r="X80" s="54"/>
      <c r="Y80" s="54"/>
      <c r="Z80" s="54">
        <f t="shared" si="8"/>
        <v>0</v>
      </c>
      <c r="AB80" s="54" t="s">
        <v>157</v>
      </c>
      <c r="AC80" s="54"/>
      <c r="AD80" s="54"/>
      <c r="AE80" s="54"/>
      <c r="AF80" s="54"/>
      <c r="AG80" s="54"/>
      <c r="AH80" s="54"/>
      <c r="AI80" s="54">
        <f t="shared" si="9"/>
        <v>0</v>
      </c>
      <c r="AK80" s="54" t="s">
        <v>157</v>
      </c>
      <c r="AL80" s="54"/>
      <c r="AM80" s="54"/>
      <c r="AN80" s="54"/>
      <c r="AO80" s="54"/>
      <c r="AP80" s="54"/>
      <c r="AQ80" s="54"/>
      <c r="AR80" s="54">
        <f t="shared" si="10"/>
        <v>0</v>
      </c>
      <c r="AT80" s="54" t="s">
        <v>157</v>
      </c>
      <c r="AU80" s="54"/>
      <c r="AV80" s="54"/>
      <c r="AW80" s="54"/>
      <c r="AX80" s="54"/>
      <c r="AY80" s="54"/>
      <c r="AZ80" s="54"/>
      <c r="BA80" s="54">
        <f t="shared" si="11"/>
        <v>0</v>
      </c>
      <c r="BC80" s="54" t="s">
        <v>157</v>
      </c>
      <c r="BD80" s="62">
        <f t="shared" si="12"/>
        <v>0</v>
      </c>
    </row>
    <row r="81" spans="1:56" ht="15.75" x14ac:dyDescent="0.25">
      <c r="A81" s="54" t="s">
        <v>158</v>
      </c>
      <c r="B81" s="54"/>
      <c r="C81" s="54"/>
      <c r="D81" s="54"/>
      <c r="E81" s="54"/>
      <c r="F81" s="54"/>
      <c r="G81" s="54"/>
      <c r="H81" s="54">
        <f t="shared" si="7"/>
        <v>0</v>
      </c>
      <c r="J81" s="54" t="s">
        <v>158</v>
      </c>
      <c r="K81" s="54"/>
      <c r="L81" s="54"/>
      <c r="M81" s="54"/>
      <c r="N81" s="54"/>
      <c r="O81" s="54"/>
      <c r="P81" s="54"/>
      <c r="Q81" s="54">
        <f t="shared" si="13"/>
        <v>0</v>
      </c>
      <c r="S81" s="54" t="s">
        <v>158</v>
      </c>
      <c r="T81" s="54"/>
      <c r="U81" s="62"/>
      <c r="V81" s="54"/>
      <c r="W81" s="54"/>
      <c r="X81" s="54"/>
      <c r="Y81" s="54"/>
      <c r="Z81" s="54">
        <f t="shared" si="8"/>
        <v>0</v>
      </c>
      <c r="AB81" s="54" t="s">
        <v>158</v>
      </c>
      <c r="AC81" s="54"/>
      <c r="AD81" s="54"/>
      <c r="AE81" s="54">
        <v>52.5</v>
      </c>
      <c r="AF81" s="54"/>
      <c r="AG81" s="54"/>
      <c r="AH81" s="54"/>
      <c r="AI81" s="54">
        <f t="shared" si="9"/>
        <v>52.5</v>
      </c>
      <c r="AK81" s="54" t="s">
        <v>158</v>
      </c>
      <c r="AL81" s="54"/>
      <c r="AM81" s="54"/>
      <c r="AN81" s="54"/>
      <c r="AO81" s="54"/>
      <c r="AP81" s="54"/>
      <c r="AQ81" s="54"/>
      <c r="AR81" s="54">
        <f t="shared" si="10"/>
        <v>0</v>
      </c>
      <c r="AT81" s="54" t="s">
        <v>158</v>
      </c>
      <c r="AU81" s="54"/>
      <c r="AV81" s="54"/>
      <c r="AW81" s="54"/>
      <c r="AX81" s="54"/>
      <c r="AY81" s="54"/>
      <c r="AZ81" s="54"/>
      <c r="BA81" s="54">
        <f t="shared" si="11"/>
        <v>0</v>
      </c>
      <c r="BC81" s="54" t="s">
        <v>158</v>
      </c>
      <c r="BD81" s="62">
        <f t="shared" si="12"/>
        <v>52.5</v>
      </c>
    </row>
    <row r="82" spans="1:56" ht="15.75" x14ac:dyDescent="0.25">
      <c r="A82" s="54" t="s">
        <v>159</v>
      </c>
      <c r="B82" s="54"/>
      <c r="C82" s="54"/>
      <c r="D82" s="54"/>
      <c r="E82" s="54"/>
      <c r="F82" s="54"/>
      <c r="G82" s="54"/>
      <c r="H82" s="54">
        <f t="shared" si="7"/>
        <v>0</v>
      </c>
      <c r="J82" s="54" t="s">
        <v>159</v>
      </c>
      <c r="K82" s="54"/>
      <c r="L82" s="54"/>
      <c r="M82" s="54"/>
      <c r="N82" s="54"/>
      <c r="O82" s="54"/>
      <c r="P82" s="54"/>
      <c r="Q82" s="54">
        <f t="shared" si="13"/>
        <v>0</v>
      </c>
      <c r="S82" s="54" t="s">
        <v>159</v>
      </c>
      <c r="T82" s="54"/>
      <c r="U82" s="62"/>
      <c r="V82" s="54"/>
      <c r="W82" s="54"/>
      <c r="X82" s="54"/>
      <c r="Y82" s="54"/>
      <c r="Z82" s="54">
        <f t="shared" si="8"/>
        <v>0</v>
      </c>
      <c r="AB82" s="54" t="s">
        <v>159</v>
      </c>
      <c r="AC82" s="54"/>
      <c r="AD82" s="54"/>
      <c r="AE82" s="54"/>
      <c r="AF82" s="54"/>
      <c r="AG82" s="54"/>
      <c r="AH82" s="54"/>
      <c r="AI82" s="54">
        <f t="shared" si="9"/>
        <v>0</v>
      </c>
      <c r="AK82" s="54" t="s">
        <v>159</v>
      </c>
      <c r="AL82" s="54"/>
      <c r="AM82" s="54"/>
      <c r="AN82" s="54"/>
      <c r="AO82" s="54"/>
      <c r="AP82" s="54"/>
      <c r="AQ82" s="54"/>
      <c r="AR82" s="54">
        <f t="shared" si="10"/>
        <v>0</v>
      </c>
      <c r="AT82" s="54" t="s">
        <v>159</v>
      </c>
      <c r="AU82" s="54"/>
      <c r="AV82" s="54"/>
      <c r="AW82" s="54"/>
      <c r="AX82" s="54"/>
      <c r="AY82" s="54"/>
      <c r="AZ82" s="54"/>
      <c r="BA82" s="54">
        <f t="shared" si="11"/>
        <v>0</v>
      </c>
      <c r="BC82" s="54" t="s">
        <v>159</v>
      </c>
      <c r="BD82" s="62">
        <f t="shared" si="12"/>
        <v>0</v>
      </c>
    </row>
    <row r="83" spans="1:56" ht="15.75" x14ac:dyDescent="0.25">
      <c r="A83" s="54" t="s">
        <v>160</v>
      </c>
      <c r="B83" s="54"/>
      <c r="C83" s="54"/>
      <c r="D83" s="54"/>
      <c r="E83" s="54">
        <v>15</v>
      </c>
      <c r="F83" s="54"/>
      <c r="G83" s="54"/>
      <c r="H83" s="54">
        <f t="shared" si="7"/>
        <v>15</v>
      </c>
      <c r="J83" s="54" t="s">
        <v>160</v>
      </c>
      <c r="K83" s="54"/>
      <c r="L83" s="54"/>
      <c r="M83" s="54"/>
      <c r="N83" s="54">
        <v>15</v>
      </c>
      <c r="O83" s="54"/>
      <c r="P83" s="54"/>
      <c r="Q83" s="54">
        <f t="shared" si="13"/>
        <v>15</v>
      </c>
      <c r="S83" s="54" t="s">
        <v>160</v>
      </c>
      <c r="T83" s="54"/>
      <c r="U83" s="62"/>
      <c r="V83" s="54"/>
      <c r="W83" s="54">
        <v>20</v>
      </c>
      <c r="X83" s="54"/>
      <c r="Y83" s="54"/>
      <c r="Z83" s="54">
        <f t="shared" si="8"/>
        <v>20</v>
      </c>
      <c r="AB83" s="54" t="s">
        <v>160</v>
      </c>
      <c r="AC83" s="54"/>
      <c r="AD83" s="54"/>
      <c r="AE83" s="54"/>
      <c r="AF83" s="54">
        <v>15</v>
      </c>
      <c r="AG83" s="54"/>
      <c r="AH83" s="54"/>
      <c r="AI83" s="54">
        <f t="shared" si="9"/>
        <v>15</v>
      </c>
      <c r="AK83" s="54" t="s">
        <v>160</v>
      </c>
      <c r="AL83" s="54"/>
      <c r="AM83" s="54">
        <v>3</v>
      </c>
      <c r="AN83" s="54"/>
      <c r="AO83" s="54"/>
      <c r="AP83" s="54">
        <v>15</v>
      </c>
      <c r="AQ83" s="54"/>
      <c r="AR83" s="54">
        <f t="shared" si="10"/>
        <v>18</v>
      </c>
      <c r="AT83" s="54" t="s">
        <v>160</v>
      </c>
      <c r="AU83" s="54"/>
      <c r="AV83" s="54"/>
      <c r="AW83" s="54">
        <v>20</v>
      </c>
      <c r="AX83" s="54"/>
      <c r="AY83" s="54"/>
      <c r="AZ83" s="54"/>
      <c r="BA83" s="54">
        <f t="shared" si="11"/>
        <v>20</v>
      </c>
      <c r="BC83" s="54" t="s">
        <v>160</v>
      </c>
      <c r="BD83" s="62">
        <f t="shared" si="12"/>
        <v>103</v>
      </c>
    </row>
    <row r="84" spans="1:56" ht="15.75" x14ac:dyDescent="0.25">
      <c r="A84" s="54" t="s">
        <v>161</v>
      </c>
      <c r="B84" s="54"/>
      <c r="C84" s="54"/>
      <c r="D84" s="54"/>
      <c r="E84" s="54"/>
      <c r="F84" s="54"/>
      <c r="G84" s="54"/>
      <c r="H84" s="54">
        <f t="shared" si="7"/>
        <v>0</v>
      </c>
      <c r="J84" s="54" t="s">
        <v>161</v>
      </c>
      <c r="K84" s="54"/>
      <c r="L84" s="54"/>
      <c r="M84" s="54"/>
      <c r="N84" s="54"/>
      <c r="O84" s="54"/>
      <c r="P84" s="54"/>
      <c r="Q84" s="54">
        <f t="shared" si="13"/>
        <v>0</v>
      </c>
      <c r="S84" s="54" t="s">
        <v>161</v>
      </c>
      <c r="T84" s="54"/>
      <c r="U84" s="62"/>
      <c r="V84" s="54"/>
      <c r="W84" s="54"/>
      <c r="X84" s="54"/>
      <c r="Y84" s="54"/>
      <c r="Z84" s="54">
        <f t="shared" si="8"/>
        <v>0</v>
      </c>
      <c r="AB84" s="54" t="s">
        <v>161</v>
      </c>
      <c r="AC84" s="54"/>
      <c r="AD84" s="54"/>
      <c r="AE84" s="54"/>
      <c r="AF84" s="54"/>
      <c r="AG84" s="54"/>
      <c r="AH84" s="54"/>
      <c r="AI84" s="54">
        <f t="shared" si="9"/>
        <v>0</v>
      </c>
      <c r="AK84" s="54" t="s">
        <v>161</v>
      </c>
      <c r="AL84" s="54"/>
      <c r="AM84" s="54"/>
      <c r="AN84" s="54"/>
      <c r="AO84" s="54"/>
      <c r="AP84" s="54"/>
      <c r="AQ84" s="54"/>
      <c r="AR84" s="54">
        <f t="shared" si="10"/>
        <v>0</v>
      </c>
      <c r="AT84" s="54" t="s">
        <v>161</v>
      </c>
      <c r="AU84" s="54"/>
      <c r="AV84" s="54"/>
      <c r="AW84" s="54"/>
      <c r="AX84" s="54"/>
      <c r="AY84" s="54"/>
      <c r="AZ84" s="54"/>
      <c r="BA84" s="54">
        <f t="shared" si="11"/>
        <v>0</v>
      </c>
      <c r="BC84" s="54" t="s">
        <v>161</v>
      </c>
      <c r="BD84" s="62">
        <f t="shared" si="12"/>
        <v>0</v>
      </c>
    </row>
    <row r="85" spans="1:56" ht="15.75" x14ac:dyDescent="0.25">
      <c r="A85" s="54" t="s">
        <v>162</v>
      </c>
      <c r="B85" s="54"/>
      <c r="C85" s="54">
        <v>5</v>
      </c>
      <c r="D85" s="54"/>
      <c r="E85" s="54"/>
      <c r="F85" s="54"/>
      <c r="G85" s="54"/>
      <c r="H85" s="54">
        <f t="shared" si="7"/>
        <v>5</v>
      </c>
      <c r="J85" s="54" t="s">
        <v>162</v>
      </c>
      <c r="K85" s="54"/>
      <c r="L85" s="54">
        <v>7.5</v>
      </c>
      <c r="M85" s="54"/>
      <c r="N85" s="54"/>
      <c r="O85" s="54"/>
      <c r="P85" s="54"/>
      <c r="Q85" s="54">
        <f t="shared" si="13"/>
        <v>7.5</v>
      </c>
      <c r="S85" s="54" t="s">
        <v>162</v>
      </c>
      <c r="T85" s="54"/>
      <c r="U85" s="62"/>
      <c r="V85" s="54"/>
      <c r="W85" s="54"/>
      <c r="X85" s="54"/>
      <c r="Y85" s="54"/>
      <c r="Z85" s="54">
        <f t="shared" si="8"/>
        <v>0</v>
      </c>
      <c r="AB85" s="54" t="s">
        <v>162</v>
      </c>
      <c r="AC85" s="54"/>
      <c r="AD85" s="54"/>
      <c r="AE85" s="54"/>
      <c r="AF85" s="54"/>
      <c r="AG85" s="54"/>
      <c r="AH85" s="54"/>
      <c r="AI85" s="54">
        <f t="shared" si="9"/>
        <v>0</v>
      </c>
      <c r="AK85" s="54" t="s">
        <v>162</v>
      </c>
      <c r="AL85" s="54"/>
      <c r="AM85" s="54"/>
      <c r="AN85" s="54">
        <v>5</v>
      </c>
      <c r="AO85" s="54"/>
      <c r="AP85" s="54"/>
      <c r="AQ85" s="54"/>
      <c r="AR85" s="54">
        <f t="shared" si="10"/>
        <v>5</v>
      </c>
      <c r="AT85" s="54" t="s">
        <v>162</v>
      </c>
      <c r="AU85" s="54"/>
      <c r="AV85" s="54"/>
      <c r="AW85" s="54"/>
      <c r="AX85" s="54"/>
      <c r="AY85" s="54"/>
      <c r="AZ85" s="54"/>
      <c r="BA85" s="54">
        <f t="shared" si="11"/>
        <v>0</v>
      </c>
      <c r="BC85" s="54" t="s">
        <v>162</v>
      </c>
      <c r="BD85" s="62">
        <f t="shared" si="12"/>
        <v>17.5</v>
      </c>
    </row>
    <row r="86" spans="1:56" ht="15.75" x14ac:dyDescent="0.25">
      <c r="A86" s="54" t="s">
        <v>163</v>
      </c>
      <c r="B86" s="54">
        <v>20.64</v>
      </c>
      <c r="C86" s="54"/>
      <c r="D86" s="54"/>
      <c r="E86" s="54"/>
      <c r="F86" s="54"/>
      <c r="G86" s="54"/>
      <c r="H86" s="54">
        <f t="shared" si="7"/>
        <v>20.64</v>
      </c>
      <c r="J86" s="54" t="s">
        <v>163</v>
      </c>
      <c r="K86" s="54"/>
      <c r="L86" s="54"/>
      <c r="M86" s="54"/>
      <c r="N86" s="54"/>
      <c r="O86" s="54"/>
      <c r="P86" s="54"/>
      <c r="Q86" s="54">
        <f t="shared" si="13"/>
        <v>0</v>
      </c>
      <c r="S86" s="54" t="s">
        <v>163</v>
      </c>
      <c r="T86" s="54"/>
      <c r="U86" s="62"/>
      <c r="V86" s="54">
        <v>210</v>
      </c>
      <c r="W86" s="54"/>
      <c r="X86" s="54"/>
      <c r="Y86" s="54"/>
      <c r="Z86" s="54">
        <f t="shared" si="8"/>
        <v>210</v>
      </c>
      <c r="AB86" s="54" t="s">
        <v>163</v>
      </c>
      <c r="AC86" s="54"/>
      <c r="AD86" s="54"/>
      <c r="AE86" s="54"/>
      <c r="AF86" s="54"/>
      <c r="AG86" s="54"/>
      <c r="AH86" s="54"/>
      <c r="AI86" s="54">
        <f t="shared" si="9"/>
        <v>0</v>
      </c>
      <c r="AK86" s="54" t="s">
        <v>163</v>
      </c>
      <c r="AL86" s="54"/>
      <c r="AM86" s="54"/>
      <c r="AN86" s="54"/>
      <c r="AO86" s="54"/>
      <c r="AP86" s="54"/>
      <c r="AQ86" s="54"/>
      <c r="AR86" s="54">
        <f t="shared" si="10"/>
        <v>0</v>
      </c>
      <c r="AT86" s="54" t="s">
        <v>163</v>
      </c>
      <c r="AU86" s="54">
        <v>20.64</v>
      </c>
      <c r="AV86" s="54"/>
      <c r="AW86" s="54"/>
      <c r="AX86" s="54"/>
      <c r="AY86" s="54"/>
      <c r="AZ86" s="54"/>
      <c r="BA86" s="54">
        <f t="shared" si="11"/>
        <v>20.64</v>
      </c>
      <c r="BC86" s="54" t="s">
        <v>163</v>
      </c>
      <c r="BD86" s="62">
        <f t="shared" si="12"/>
        <v>251.27999999999997</v>
      </c>
    </row>
    <row r="87" spans="1:56" ht="15.75" x14ac:dyDescent="0.25">
      <c r="A87" s="54" t="s">
        <v>164</v>
      </c>
      <c r="B87" s="54"/>
      <c r="C87" s="54"/>
      <c r="D87" s="54"/>
      <c r="E87" s="54"/>
      <c r="F87" s="54"/>
      <c r="G87" s="54"/>
      <c r="H87" s="54">
        <f t="shared" si="7"/>
        <v>0</v>
      </c>
      <c r="J87" s="54" t="s">
        <v>164</v>
      </c>
      <c r="K87" s="54"/>
      <c r="L87" s="54"/>
      <c r="M87" s="54"/>
      <c r="N87" s="54"/>
      <c r="O87" s="54"/>
      <c r="P87" s="54"/>
      <c r="Q87" s="54">
        <f t="shared" si="13"/>
        <v>0</v>
      </c>
      <c r="S87" s="54" t="s">
        <v>164</v>
      </c>
      <c r="T87" s="54"/>
      <c r="U87" s="62"/>
      <c r="V87" s="54"/>
      <c r="W87" s="54"/>
      <c r="X87" s="54"/>
      <c r="Y87" s="54"/>
      <c r="Z87" s="54">
        <f t="shared" si="8"/>
        <v>0</v>
      </c>
      <c r="AB87" s="54" t="s">
        <v>164</v>
      </c>
      <c r="AC87" s="54"/>
      <c r="AD87" s="54"/>
      <c r="AE87" s="54"/>
      <c r="AF87" s="54"/>
      <c r="AG87" s="54"/>
      <c r="AH87" s="54"/>
      <c r="AI87" s="54">
        <f t="shared" si="9"/>
        <v>0</v>
      </c>
      <c r="AK87" s="54" t="s">
        <v>164</v>
      </c>
      <c r="AL87" s="54"/>
      <c r="AM87" s="54"/>
      <c r="AN87" s="54"/>
      <c r="AO87" s="54"/>
      <c r="AP87" s="54"/>
      <c r="AQ87" s="54"/>
      <c r="AR87" s="54">
        <f t="shared" si="10"/>
        <v>0</v>
      </c>
      <c r="AT87" s="54" t="s">
        <v>164</v>
      </c>
      <c r="AU87" s="54"/>
      <c r="AV87" s="54"/>
      <c r="AW87" s="54"/>
      <c r="AX87" s="54"/>
      <c r="AY87" s="54"/>
      <c r="AZ87" s="54"/>
      <c r="BA87" s="54">
        <f t="shared" si="11"/>
        <v>0</v>
      </c>
      <c r="BC87" s="54" t="s">
        <v>164</v>
      </c>
      <c r="BD87" s="62">
        <f t="shared" si="12"/>
        <v>0</v>
      </c>
    </row>
    <row r="88" spans="1:56" ht="15.75" x14ac:dyDescent="0.25">
      <c r="A88" s="54" t="s">
        <v>165</v>
      </c>
      <c r="B88" s="54">
        <v>11</v>
      </c>
      <c r="C88" s="54">
        <v>5</v>
      </c>
      <c r="D88" s="54"/>
      <c r="E88" s="54"/>
      <c r="F88" s="54"/>
      <c r="G88" s="54"/>
      <c r="H88" s="54">
        <f t="shared" si="7"/>
        <v>16</v>
      </c>
      <c r="J88" s="54" t="s">
        <v>165</v>
      </c>
      <c r="K88" s="54"/>
      <c r="L88" s="54">
        <v>12</v>
      </c>
      <c r="M88" s="54"/>
      <c r="N88" s="54"/>
      <c r="O88" s="54"/>
      <c r="P88" s="54"/>
      <c r="Q88" s="54">
        <f t="shared" si="13"/>
        <v>12</v>
      </c>
      <c r="S88" s="54" t="s">
        <v>165</v>
      </c>
      <c r="T88" s="54"/>
      <c r="U88" s="62"/>
      <c r="V88" s="54"/>
      <c r="W88" s="54"/>
      <c r="X88" s="54"/>
      <c r="Y88" s="54"/>
      <c r="Z88" s="54">
        <f t="shared" si="8"/>
        <v>0</v>
      </c>
      <c r="AB88" s="54" t="s">
        <v>165</v>
      </c>
      <c r="AC88" s="54"/>
      <c r="AD88" s="54"/>
      <c r="AE88" s="54"/>
      <c r="AF88" s="54"/>
      <c r="AG88" s="54"/>
      <c r="AH88" s="54"/>
      <c r="AI88" s="54">
        <f t="shared" si="9"/>
        <v>0</v>
      </c>
      <c r="AK88" s="54" t="s">
        <v>165</v>
      </c>
      <c r="AL88" s="54"/>
      <c r="AM88" s="54">
        <v>7.14</v>
      </c>
      <c r="AN88" s="54"/>
      <c r="AO88" s="54"/>
      <c r="AP88" s="54"/>
      <c r="AQ88" s="54"/>
      <c r="AR88" s="54">
        <f t="shared" si="10"/>
        <v>7.14</v>
      </c>
      <c r="AT88" s="54" t="s">
        <v>165</v>
      </c>
      <c r="AU88" s="54">
        <v>11</v>
      </c>
      <c r="AV88" s="54"/>
      <c r="AW88" s="54"/>
      <c r="AX88" s="54"/>
      <c r="AY88" s="54"/>
      <c r="AZ88" s="54"/>
      <c r="BA88" s="54">
        <f t="shared" si="11"/>
        <v>11</v>
      </c>
      <c r="BC88" s="54" t="s">
        <v>165</v>
      </c>
      <c r="BD88" s="62">
        <f t="shared" si="12"/>
        <v>46.14</v>
      </c>
    </row>
    <row r="89" spans="1:56" ht="15.75" x14ac:dyDescent="0.25">
      <c r="A89" s="54" t="s">
        <v>166</v>
      </c>
      <c r="B89" s="54">
        <v>11.3</v>
      </c>
      <c r="C89" s="54"/>
      <c r="D89" s="54"/>
      <c r="E89" s="54"/>
      <c r="F89" s="54"/>
      <c r="G89" s="54"/>
      <c r="H89" s="54">
        <f t="shared" si="7"/>
        <v>11.3</v>
      </c>
      <c r="J89" s="54" t="s">
        <v>166</v>
      </c>
      <c r="K89" s="54"/>
      <c r="L89" s="54">
        <v>15</v>
      </c>
      <c r="M89" s="54"/>
      <c r="N89" s="54"/>
      <c r="O89" s="54"/>
      <c r="P89" s="54"/>
      <c r="Q89" s="54">
        <f t="shared" si="13"/>
        <v>15</v>
      </c>
      <c r="S89" s="54" t="s">
        <v>166</v>
      </c>
      <c r="T89" s="54"/>
      <c r="U89" s="62"/>
      <c r="V89" s="54"/>
      <c r="W89" s="54"/>
      <c r="X89" s="54"/>
      <c r="Y89" s="54"/>
      <c r="Z89" s="54">
        <f t="shared" si="8"/>
        <v>0</v>
      </c>
      <c r="AB89" s="54" t="s">
        <v>166</v>
      </c>
      <c r="AC89" s="54"/>
      <c r="AD89" s="54"/>
      <c r="AE89" s="54"/>
      <c r="AF89" s="54"/>
      <c r="AG89" s="54"/>
      <c r="AH89" s="54"/>
      <c r="AI89" s="54">
        <f t="shared" si="9"/>
        <v>0</v>
      </c>
      <c r="AK89" s="54" t="s">
        <v>166</v>
      </c>
      <c r="AL89" s="54"/>
      <c r="AM89" s="54"/>
      <c r="AN89" s="54"/>
      <c r="AO89" s="54"/>
      <c r="AP89" s="54"/>
      <c r="AQ89" s="54"/>
      <c r="AR89" s="54">
        <f t="shared" si="10"/>
        <v>0</v>
      </c>
      <c r="AT89" s="54" t="s">
        <v>166</v>
      </c>
      <c r="AU89" s="54">
        <v>11.3</v>
      </c>
      <c r="AV89" s="54"/>
      <c r="AW89" s="54"/>
      <c r="AX89" s="54"/>
      <c r="AY89" s="54"/>
      <c r="AZ89" s="54"/>
      <c r="BA89" s="54">
        <f t="shared" si="11"/>
        <v>11.3</v>
      </c>
      <c r="BC89" s="54" t="s">
        <v>166</v>
      </c>
      <c r="BD89" s="62">
        <f t="shared" si="12"/>
        <v>37.6</v>
      </c>
    </row>
    <row r="90" spans="1:56" ht="15.75" x14ac:dyDescent="0.25">
      <c r="A90" s="54" t="s">
        <v>167</v>
      </c>
      <c r="B90" s="54">
        <v>15</v>
      </c>
      <c r="C90" s="54"/>
      <c r="D90" s="54"/>
      <c r="E90" s="54"/>
      <c r="F90" s="54"/>
      <c r="G90" s="54"/>
      <c r="H90" s="54">
        <f t="shared" si="7"/>
        <v>15</v>
      </c>
      <c r="J90" s="54" t="s">
        <v>167</v>
      </c>
      <c r="K90" s="54"/>
      <c r="L90" s="54"/>
      <c r="M90" s="54"/>
      <c r="N90" s="54"/>
      <c r="O90" s="54"/>
      <c r="P90" s="54"/>
      <c r="Q90" s="54">
        <f t="shared" si="13"/>
        <v>0</v>
      </c>
      <c r="S90" s="54" t="s">
        <v>200</v>
      </c>
      <c r="T90" s="54"/>
      <c r="U90" s="62"/>
      <c r="V90" s="54"/>
      <c r="W90" s="54"/>
      <c r="X90" s="54"/>
      <c r="Y90" s="54"/>
      <c r="Z90" s="54">
        <f t="shared" si="8"/>
        <v>0</v>
      </c>
      <c r="AB90" s="54" t="s">
        <v>167</v>
      </c>
      <c r="AC90" s="54"/>
      <c r="AD90" s="54"/>
      <c r="AE90" s="54"/>
      <c r="AF90" s="54"/>
      <c r="AG90" s="54"/>
      <c r="AH90" s="54"/>
      <c r="AI90" s="54">
        <f t="shared" si="9"/>
        <v>0</v>
      </c>
      <c r="AK90" s="54" t="s">
        <v>168</v>
      </c>
      <c r="AL90" s="54"/>
      <c r="AM90" s="54">
        <v>69.42</v>
      </c>
      <c r="AN90" s="54"/>
      <c r="AO90" s="54"/>
      <c r="AP90" s="54"/>
      <c r="AQ90" s="54"/>
      <c r="AR90" s="54">
        <f t="shared" si="10"/>
        <v>69.42</v>
      </c>
      <c r="AT90" s="54" t="s">
        <v>167</v>
      </c>
      <c r="AU90" s="54">
        <v>15</v>
      </c>
      <c r="AV90" s="54"/>
      <c r="AW90" s="54"/>
      <c r="AX90" s="54"/>
      <c r="AY90" s="54"/>
      <c r="AZ90" s="54"/>
      <c r="BA90" s="54">
        <f t="shared" si="11"/>
        <v>15</v>
      </c>
      <c r="BC90" s="54" t="s">
        <v>167</v>
      </c>
      <c r="BD90" s="62">
        <f t="shared" si="12"/>
        <v>99.42</v>
      </c>
    </row>
    <row r="91" spans="1:56" ht="15.75" x14ac:dyDescent="0.25">
      <c r="A91" s="54" t="s">
        <v>169</v>
      </c>
      <c r="B91" s="54"/>
      <c r="C91" s="54"/>
      <c r="D91" s="54"/>
      <c r="E91" s="54"/>
      <c r="F91" s="54"/>
      <c r="G91" s="54"/>
      <c r="H91" s="54">
        <f t="shared" si="7"/>
        <v>0</v>
      </c>
      <c r="J91" s="54" t="s">
        <v>169</v>
      </c>
      <c r="K91" s="54"/>
      <c r="L91" s="54"/>
      <c r="M91" s="54"/>
      <c r="N91" s="54"/>
      <c r="O91" s="54"/>
      <c r="P91" s="54"/>
      <c r="Q91" s="54">
        <f t="shared" si="13"/>
        <v>0</v>
      </c>
      <c r="S91" s="54" t="s">
        <v>169</v>
      </c>
      <c r="T91" s="54"/>
      <c r="U91" s="62"/>
      <c r="V91" s="54"/>
      <c r="W91" s="54"/>
      <c r="X91" s="54"/>
      <c r="Y91" s="54"/>
      <c r="Z91" s="54">
        <f t="shared" si="8"/>
        <v>0</v>
      </c>
      <c r="AB91" s="54" t="s">
        <v>169</v>
      </c>
      <c r="AC91" s="54"/>
      <c r="AD91" s="54"/>
      <c r="AE91" s="54"/>
      <c r="AF91" s="54"/>
      <c r="AG91" s="54"/>
      <c r="AH91" s="54"/>
      <c r="AI91" s="54">
        <f t="shared" si="9"/>
        <v>0</v>
      </c>
      <c r="AK91" s="54" t="s">
        <v>169</v>
      </c>
      <c r="AL91" s="54"/>
      <c r="AM91" s="54"/>
      <c r="AN91" s="54"/>
      <c r="AO91" s="54"/>
      <c r="AP91" s="54"/>
      <c r="AQ91" s="54"/>
      <c r="AR91" s="54">
        <f t="shared" si="10"/>
        <v>0</v>
      </c>
      <c r="AT91" s="54" t="s">
        <v>169</v>
      </c>
      <c r="AU91" s="54"/>
      <c r="AV91" s="54"/>
      <c r="AW91" s="54"/>
      <c r="AX91" s="54"/>
      <c r="AY91" s="54"/>
      <c r="AZ91" s="54"/>
      <c r="BA91" s="54">
        <f t="shared" si="11"/>
        <v>0</v>
      </c>
      <c r="BC91" s="54" t="s">
        <v>169</v>
      </c>
      <c r="BD91" s="62">
        <f t="shared" si="12"/>
        <v>0</v>
      </c>
    </row>
    <row r="92" spans="1:56" ht="15.75" x14ac:dyDescent="0.25">
      <c r="A92" s="54" t="s">
        <v>170</v>
      </c>
      <c r="B92" s="54"/>
      <c r="C92" s="54"/>
      <c r="D92" s="54"/>
      <c r="E92" s="54"/>
      <c r="F92" s="54"/>
      <c r="G92" s="54"/>
      <c r="H92" s="54">
        <f t="shared" si="7"/>
        <v>0</v>
      </c>
      <c r="J92" s="54" t="s">
        <v>170</v>
      </c>
      <c r="K92" s="54"/>
      <c r="L92" s="54"/>
      <c r="M92" s="54"/>
      <c r="N92" s="54"/>
      <c r="O92" s="54"/>
      <c r="P92" s="54"/>
      <c r="Q92" s="54">
        <f t="shared" si="13"/>
        <v>0</v>
      </c>
      <c r="S92" s="54" t="s">
        <v>170</v>
      </c>
      <c r="T92" s="54"/>
      <c r="U92" s="62"/>
      <c r="V92" s="54"/>
      <c r="W92" s="54"/>
      <c r="X92" s="54"/>
      <c r="Y92" s="54"/>
      <c r="Z92" s="54">
        <f t="shared" si="8"/>
        <v>0</v>
      </c>
      <c r="AB92" s="54" t="s">
        <v>170</v>
      </c>
      <c r="AC92" s="54"/>
      <c r="AD92" s="54"/>
      <c r="AE92" s="54"/>
      <c r="AF92" s="54"/>
      <c r="AG92" s="54"/>
      <c r="AH92" s="54"/>
      <c r="AI92" s="54">
        <f t="shared" si="9"/>
        <v>0</v>
      </c>
      <c r="AK92" s="54" t="s">
        <v>170</v>
      </c>
      <c r="AL92" s="54"/>
      <c r="AM92" s="54"/>
      <c r="AN92" s="54"/>
      <c r="AO92" s="54"/>
      <c r="AP92" s="54"/>
      <c r="AQ92" s="54"/>
      <c r="AR92" s="54">
        <f t="shared" si="10"/>
        <v>0</v>
      </c>
      <c r="AT92" s="54" t="s">
        <v>170</v>
      </c>
      <c r="AU92" s="54"/>
      <c r="AV92" s="54"/>
      <c r="AW92" s="54"/>
      <c r="AX92" s="54"/>
      <c r="AY92" s="54"/>
      <c r="AZ92" s="54"/>
      <c r="BA92" s="54">
        <f t="shared" si="11"/>
        <v>0</v>
      </c>
      <c r="BC92" s="54" t="s">
        <v>170</v>
      </c>
      <c r="BD92" s="62">
        <f t="shared" si="12"/>
        <v>0</v>
      </c>
    </row>
    <row r="93" spans="1:56" ht="15.75" x14ac:dyDescent="0.25">
      <c r="A93" s="54" t="s">
        <v>171</v>
      </c>
      <c r="B93" s="54"/>
      <c r="C93" s="54"/>
      <c r="D93" s="54"/>
      <c r="E93" s="54"/>
      <c r="F93" s="54"/>
      <c r="G93" s="54"/>
      <c r="H93" s="54">
        <f t="shared" si="7"/>
        <v>0</v>
      </c>
      <c r="J93" s="54" t="s">
        <v>171</v>
      </c>
      <c r="K93" s="54"/>
      <c r="L93" s="54"/>
      <c r="M93" s="54"/>
      <c r="N93" s="54"/>
      <c r="O93" s="54"/>
      <c r="P93" s="54"/>
      <c r="Q93" s="54">
        <f t="shared" si="13"/>
        <v>0</v>
      </c>
      <c r="S93" s="54" t="s">
        <v>171</v>
      </c>
      <c r="T93" s="54"/>
      <c r="U93" s="62"/>
      <c r="V93" s="54"/>
      <c r="W93" s="54"/>
      <c r="X93" s="54"/>
      <c r="Y93" s="54"/>
      <c r="Z93" s="54">
        <f t="shared" si="8"/>
        <v>0</v>
      </c>
      <c r="AB93" s="54" t="s">
        <v>171</v>
      </c>
      <c r="AC93" s="54"/>
      <c r="AD93" s="54"/>
      <c r="AE93" s="54"/>
      <c r="AF93" s="54"/>
      <c r="AG93" s="54"/>
      <c r="AH93" s="54"/>
      <c r="AI93" s="54">
        <f t="shared" si="9"/>
        <v>0</v>
      </c>
      <c r="AK93" s="54" t="s">
        <v>171</v>
      </c>
      <c r="AL93" s="54"/>
      <c r="AM93" s="54"/>
      <c r="AN93" s="54"/>
      <c r="AO93" s="54"/>
      <c r="AP93" s="54"/>
      <c r="AQ93" s="54"/>
      <c r="AR93" s="54">
        <f t="shared" si="10"/>
        <v>0</v>
      </c>
      <c r="AT93" s="54" t="s">
        <v>171</v>
      </c>
      <c r="AU93" s="54"/>
      <c r="AV93" s="54"/>
      <c r="AW93" s="54"/>
      <c r="AX93" s="54"/>
      <c r="AY93" s="54"/>
      <c r="AZ93" s="54"/>
      <c r="BA93" s="54">
        <f t="shared" si="11"/>
        <v>0</v>
      </c>
      <c r="BC93" s="54" t="s">
        <v>171</v>
      </c>
      <c r="BD93" s="62">
        <f t="shared" si="12"/>
        <v>0</v>
      </c>
    </row>
    <row r="94" spans="1:56" ht="15.75" x14ac:dyDescent="0.25">
      <c r="A94" s="54" t="s">
        <v>172</v>
      </c>
      <c r="B94" s="54">
        <v>15.3</v>
      </c>
      <c r="C94" s="54"/>
      <c r="D94" s="54"/>
      <c r="E94" s="54"/>
      <c r="F94" s="54"/>
      <c r="G94" s="54"/>
      <c r="H94" s="54">
        <f t="shared" si="7"/>
        <v>15.3</v>
      </c>
      <c r="J94" s="54" t="s">
        <v>172</v>
      </c>
      <c r="K94" s="54">
        <v>73</v>
      </c>
      <c r="L94" s="54"/>
      <c r="M94" s="54"/>
      <c r="N94" s="54"/>
      <c r="O94" s="54"/>
      <c r="P94" s="54"/>
      <c r="Q94" s="54">
        <f t="shared" si="13"/>
        <v>73</v>
      </c>
      <c r="S94" s="54" t="s">
        <v>172</v>
      </c>
      <c r="T94" s="54"/>
      <c r="U94" s="62"/>
      <c r="V94" s="54"/>
      <c r="W94" s="54"/>
      <c r="X94" s="54"/>
      <c r="Y94" s="54"/>
      <c r="Z94" s="54">
        <f t="shared" si="8"/>
        <v>0</v>
      </c>
      <c r="AB94" s="54" t="s">
        <v>172</v>
      </c>
      <c r="AC94" s="54"/>
      <c r="AD94" s="54"/>
      <c r="AE94" s="54"/>
      <c r="AF94" s="54"/>
      <c r="AG94" s="54"/>
      <c r="AH94" s="54"/>
      <c r="AI94" s="54">
        <f t="shared" si="9"/>
        <v>0</v>
      </c>
      <c r="AK94" s="54" t="s">
        <v>172</v>
      </c>
      <c r="AL94" s="54"/>
      <c r="AM94" s="54"/>
      <c r="AN94" s="54"/>
      <c r="AO94" s="54"/>
      <c r="AP94" s="54"/>
      <c r="AQ94" s="54"/>
      <c r="AR94" s="54">
        <f t="shared" si="10"/>
        <v>0</v>
      </c>
      <c r="AT94" s="54" t="s">
        <v>172</v>
      </c>
      <c r="AU94" s="54">
        <v>15.3</v>
      </c>
      <c r="AV94" s="54"/>
      <c r="AW94" s="54"/>
      <c r="AX94" s="54"/>
      <c r="AY94" s="54"/>
      <c r="AZ94" s="54"/>
      <c r="BA94" s="54">
        <f t="shared" si="11"/>
        <v>15.3</v>
      </c>
      <c r="BC94" s="54" t="s">
        <v>172</v>
      </c>
      <c r="BD94" s="62">
        <f t="shared" si="12"/>
        <v>103.6</v>
      </c>
    </row>
    <row r="95" spans="1:56" ht="15.75" x14ac:dyDescent="0.25">
      <c r="A95" s="54" t="s">
        <v>173</v>
      </c>
      <c r="B95" s="54">
        <v>1</v>
      </c>
      <c r="C95" s="54">
        <v>1</v>
      </c>
      <c r="D95" s="54">
        <v>2</v>
      </c>
      <c r="E95" s="54"/>
      <c r="F95" s="54"/>
      <c r="G95" s="54"/>
      <c r="H95" s="54">
        <f t="shared" si="7"/>
        <v>4</v>
      </c>
      <c r="J95" s="54" t="s">
        <v>173</v>
      </c>
      <c r="K95" s="54"/>
      <c r="L95" s="54">
        <v>1</v>
      </c>
      <c r="M95" s="54"/>
      <c r="N95" s="54"/>
      <c r="O95" s="54"/>
      <c r="P95" s="54"/>
      <c r="Q95" s="54">
        <f t="shared" si="13"/>
        <v>1</v>
      </c>
      <c r="S95" s="54" t="s">
        <v>173</v>
      </c>
      <c r="T95" s="54"/>
      <c r="U95" s="62">
        <v>1</v>
      </c>
      <c r="V95" s="54">
        <v>1</v>
      </c>
      <c r="W95" s="54"/>
      <c r="X95" s="54"/>
      <c r="Y95" s="54"/>
      <c r="Z95" s="54">
        <f t="shared" si="8"/>
        <v>2</v>
      </c>
      <c r="AB95" s="54" t="s">
        <v>173</v>
      </c>
      <c r="AC95" s="54"/>
      <c r="AD95" s="54">
        <v>1</v>
      </c>
      <c r="AE95" s="54">
        <v>2.6</v>
      </c>
      <c r="AF95" s="54"/>
      <c r="AG95" s="54"/>
      <c r="AH95" s="54"/>
      <c r="AI95" s="54">
        <f t="shared" si="9"/>
        <v>3.6</v>
      </c>
      <c r="AK95" s="54" t="s">
        <v>173</v>
      </c>
      <c r="AL95" s="54"/>
      <c r="AM95" s="54"/>
      <c r="AN95" s="54"/>
      <c r="AO95" s="54">
        <v>3</v>
      </c>
      <c r="AP95" s="54"/>
      <c r="AQ95" s="54"/>
      <c r="AR95" s="54">
        <f t="shared" si="10"/>
        <v>3</v>
      </c>
      <c r="AT95" s="54" t="s">
        <v>173</v>
      </c>
      <c r="AU95" s="54">
        <v>1</v>
      </c>
      <c r="AV95" s="54">
        <v>3.6</v>
      </c>
      <c r="AW95" s="54"/>
      <c r="AX95" s="54"/>
      <c r="AY95" s="54"/>
      <c r="AZ95" s="54"/>
      <c r="BA95" s="54">
        <f t="shared" si="11"/>
        <v>4.5999999999999996</v>
      </c>
      <c r="BC95" s="54" t="s">
        <v>173</v>
      </c>
      <c r="BD95" s="62">
        <f t="shared" si="12"/>
        <v>18.2</v>
      </c>
    </row>
    <row r="96" spans="1:56" ht="15.75" x14ac:dyDescent="0.25">
      <c r="A96" s="54" t="s">
        <v>174</v>
      </c>
      <c r="B96" s="54"/>
      <c r="C96" s="54">
        <v>8</v>
      </c>
      <c r="D96" s="54"/>
      <c r="E96" s="54"/>
      <c r="F96" s="54">
        <v>30</v>
      </c>
      <c r="G96" s="54"/>
      <c r="H96" s="54">
        <f t="shared" si="7"/>
        <v>38</v>
      </c>
      <c r="J96" s="54" t="s">
        <v>174</v>
      </c>
      <c r="K96" s="54"/>
      <c r="L96" s="54"/>
      <c r="M96" s="54"/>
      <c r="N96" s="54"/>
      <c r="O96" s="54">
        <v>30</v>
      </c>
      <c r="P96" s="54"/>
      <c r="Q96" s="54">
        <f t="shared" si="13"/>
        <v>30</v>
      </c>
      <c r="S96" s="54" t="s">
        <v>174</v>
      </c>
      <c r="T96" s="54"/>
      <c r="U96" s="62">
        <v>16.2</v>
      </c>
      <c r="V96" s="54"/>
      <c r="W96" s="54"/>
      <c r="X96" s="54">
        <v>30</v>
      </c>
      <c r="Y96" s="54"/>
      <c r="Z96" s="54">
        <f t="shared" si="8"/>
        <v>46.2</v>
      </c>
      <c r="AB96" s="54" t="s">
        <v>174</v>
      </c>
      <c r="AC96" s="54"/>
      <c r="AD96" s="54">
        <v>16.2</v>
      </c>
      <c r="AE96" s="54"/>
      <c r="AF96" s="54"/>
      <c r="AG96" s="54">
        <v>30</v>
      </c>
      <c r="AH96" s="54"/>
      <c r="AI96" s="54">
        <f t="shared" si="9"/>
        <v>46.2</v>
      </c>
      <c r="AK96" s="54" t="s">
        <v>174</v>
      </c>
      <c r="AL96" s="54"/>
      <c r="AM96" s="54"/>
      <c r="AN96" s="54"/>
      <c r="AO96" s="54"/>
      <c r="AP96" s="54"/>
      <c r="AQ96" s="54">
        <v>30</v>
      </c>
      <c r="AR96" s="54">
        <f t="shared" si="10"/>
        <v>30</v>
      </c>
      <c r="AT96" s="54" t="s">
        <v>174</v>
      </c>
      <c r="AU96" s="54"/>
      <c r="AV96" s="54"/>
      <c r="AW96" s="54"/>
      <c r="AX96" s="54"/>
      <c r="AY96" s="54">
        <v>30</v>
      </c>
      <c r="AZ96" s="54"/>
      <c r="BA96" s="54">
        <f t="shared" si="11"/>
        <v>30</v>
      </c>
      <c r="BC96" s="54" t="s">
        <v>174</v>
      </c>
      <c r="BD96" s="62">
        <f t="shared" si="12"/>
        <v>220.4</v>
      </c>
    </row>
    <row r="97" spans="1:56" ht="15.75" x14ac:dyDescent="0.25">
      <c r="A97" s="54" t="s">
        <v>175</v>
      </c>
      <c r="B97" s="54"/>
      <c r="C97" s="54"/>
      <c r="D97" s="54"/>
      <c r="E97" s="54"/>
      <c r="F97" s="54">
        <v>20</v>
      </c>
      <c r="G97" s="54"/>
      <c r="H97" s="54">
        <f t="shared" si="7"/>
        <v>20</v>
      </c>
      <c r="J97" s="54" t="s">
        <v>175</v>
      </c>
      <c r="K97" s="54"/>
      <c r="L97" s="54"/>
      <c r="M97" s="54"/>
      <c r="N97" s="54"/>
      <c r="O97" s="54">
        <v>20</v>
      </c>
      <c r="P97" s="54"/>
      <c r="Q97" s="54">
        <f t="shared" si="13"/>
        <v>20</v>
      </c>
      <c r="S97" s="54" t="s">
        <v>175</v>
      </c>
      <c r="T97" s="54"/>
      <c r="U97" s="62"/>
      <c r="V97" s="54"/>
      <c r="W97" s="54"/>
      <c r="X97" s="54">
        <v>20</v>
      </c>
      <c r="Y97" s="54"/>
      <c r="Z97" s="54">
        <f t="shared" si="8"/>
        <v>20</v>
      </c>
      <c r="AB97" s="54" t="s">
        <v>175</v>
      </c>
      <c r="AC97" s="54"/>
      <c r="AD97" s="54"/>
      <c r="AE97" s="54"/>
      <c r="AF97" s="54"/>
      <c r="AG97" s="54">
        <v>20</v>
      </c>
      <c r="AH97" s="54"/>
      <c r="AI97" s="54">
        <f t="shared" si="9"/>
        <v>20</v>
      </c>
      <c r="AK97" s="54" t="s">
        <v>175</v>
      </c>
      <c r="AL97" s="54"/>
      <c r="AM97" s="54"/>
      <c r="AN97" s="54"/>
      <c r="AO97" s="54"/>
      <c r="AP97" s="54"/>
      <c r="AQ97" s="54">
        <v>20</v>
      </c>
      <c r="AR97" s="54">
        <f t="shared" si="10"/>
        <v>20</v>
      </c>
      <c r="AT97" s="54" t="s">
        <v>175</v>
      </c>
      <c r="AU97" s="54"/>
      <c r="AV97" s="54"/>
      <c r="AW97" s="54"/>
      <c r="AX97" s="54"/>
      <c r="AY97" s="54">
        <v>20</v>
      </c>
      <c r="AZ97" s="54"/>
      <c r="BA97" s="54">
        <f t="shared" si="11"/>
        <v>20</v>
      </c>
      <c r="BC97" s="54" t="s">
        <v>175</v>
      </c>
      <c r="BD97" s="62">
        <f t="shared" si="12"/>
        <v>120</v>
      </c>
    </row>
    <row r="98" spans="1:56" ht="15.75" x14ac:dyDescent="0.25">
      <c r="A98" s="54" t="s">
        <v>176</v>
      </c>
      <c r="B98" s="54"/>
      <c r="C98" s="54"/>
      <c r="D98" s="54"/>
      <c r="E98" s="54"/>
      <c r="F98" s="54"/>
      <c r="G98" s="54"/>
      <c r="H98" s="54">
        <f t="shared" si="7"/>
        <v>0</v>
      </c>
      <c r="J98" s="54" t="s">
        <v>176</v>
      </c>
      <c r="K98" s="54"/>
      <c r="L98" s="54"/>
      <c r="M98" s="54"/>
      <c r="N98" s="54"/>
      <c r="O98" s="54"/>
      <c r="P98" s="54"/>
      <c r="Q98" s="54">
        <f t="shared" si="13"/>
        <v>0</v>
      </c>
      <c r="S98" s="54" t="s">
        <v>176</v>
      </c>
      <c r="T98" s="54"/>
      <c r="U98" s="62"/>
      <c r="V98" s="54"/>
      <c r="W98" s="54"/>
      <c r="X98" s="54"/>
      <c r="Y98" s="54"/>
      <c r="Z98" s="54">
        <f t="shared" si="8"/>
        <v>0</v>
      </c>
      <c r="AB98" s="54" t="s">
        <v>176</v>
      </c>
      <c r="AC98" s="54"/>
      <c r="AD98" s="54"/>
      <c r="AE98" s="54"/>
      <c r="AF98" s="54"/>
      <c r="AG98" s="54"/>
      <c r="AH98" s="54"/>
      <c r="AI98" s="54">
        <f t="shared" si="9"/>
        <v>0</v>
      </c>
      <c r="AK98" s="54" t="s">
        <v>176</v>
      </c>
      <c r="AL98" s="54"/>
      <c r="AM98" s="54"/>
      <c r="AN98" s="54"/>
      <c r="AO98" s="54"/>
      <c r="AP98" s="54"/>
      <c r="AQ98" s="54"/>
      <c r="AR98" s="54">
        <f t="shared" si="10"/>
        <v>0</v>
      </c>
      <c r="AT98" s="54" t="s">
        <v>176</v>
      </c>
      <c r="AU98" s="54"/>
      <c r="AV98" s="54"/>
      <c r="AW98" s="54">
        <v>4</v>
      </c>
      <c r="AX98" s="54"/>
      <c r="AY98" s="54"/>
      <c r="AZ98" s="54"/>
      <c r="BA98" s="54">
        <f t="shared" si="11"/>
        <v>4</v>
      </c>
      <c r="BC98" s="54" t="s">
        <v>176</v>
      </c>
      <c r="BD98" s="62">
        <f t="shared" si="12"/>
        <v>4</v>
      </c>
    </row>
    <row r="99" spans="1:56" ht="15.75" x14ac:dyDescent="0.25">
      <c r="A99" s="54" t="s">
        <v>177</v>
      </c>
      <c r="B99" s="54"/>
      <c r="C99" s="54"/>
      <c r="D99" s="54"/>
      <c r="E99" s="54"/>
      <c r="F99" s="54"/>
      <c r="G99" s="54"/>
      <c r="H99" s="54">
        <f t="shared" si="7"/>
        <v>0</v>
      </c>
      <c r="J99" s="54" t="s">
        <v>177</v>
      </c>
      <c r="K99" s="54"/>
      <c r="L99" s="54"/>
      <c r="M99" s="54"/>
      <c r="N99" s="54"/>
      <c r="O99" s="54"/>
      <c r="P99" s="54"/>
      <c r="Q99" s="54">
        <f t="shared" si="13"/>
        <v>0</v>
      </c>
      <c r="S99" s="54" t="s">
        <v>177</v>
      </c>
      <c r="T99" s="54"/>
      <c r="U99" s="62"/>
      <c r="V99" s="54"/>
      <c r="W99" s="54">
        <v>5</v>
      </c>
      <c r="X99" s="54"/>
      <c r="Y99" s="54"/>
      <c r="Z99" s="54">
        <f t="shared" si="8"/>
        <v>5</v>
      </c>
      <c r="AB99" s="54" t="s">
        <v>177</v>
      </c>
      <c r="AC99" s="54"/>
      <c r="AD99" s="54"/>
      <c r="AE99" s="54"/>
      <c r="AF99" s="54"/>
      <c r="AG99" s="54"/>
      <c r="AH99" s="54"/>
      <c r="AI99" s="54">
        <f t="shared" si="9"/>
        <v>0</v>
      </c>
      <c r="AK99" s="54" t="s">
        <v>177</v>
      </c>
      <c r="AL99" s="54"/>
      <c r="AM99" s="54"/>
      <c r="AN99" s="54"/>
      <c r="AO99" s="54"/>
      <c r="AP99" s="54"/>
      <c r="AQ99" s="54"/>
      <c r="AR99" s="54">
        <f t="shared" si="10"/>
        <v>0</v>
      </c>
      <c r="AT99" s="54" t="s">
        <v>177</v>
      </c>
      <c r="AU99" s="54"/>
      <c r="AV99" s="54"/>
      <c r="AW99" s="54"/>
      <c r="AX99" s="54"/>
      <c r="AY99" s="54"/>
      <c r="AZ99" s="54"/>
      <c r="BA99" s="54">
        <f t="shared" si="11"/>
        <v>0</v>
      </c>
      <c r="BC99" s="54" t="s">
        <v>177</v>
      </c>
      <c r="BD99" s="62">
        <f t="shared" si="12"/>
        <v>5</v>
      </c>
    </row>
    <row r="100" spans="1:56" ht="15.75" x14ac:dyDescent="0.25">
      <c r="A100" s="54" t="s">
        <v>178</v>
      </c>
      <c r="B100" s="54"/>
      <c r="C100" s="54"/>
      <c r="D100" s="54"/>
      <c r="E100" s="54">
        <v>1</v>
      </c>
      <c r="F100" s="54"/>
      <c r="G100" s="54"/>
      <c r="H100" s="54">
        <f t="shared" si="7"/>
        <v>1</v>
      </c>
      <c r="J100" s="54" t="s">
        <v>178</v>
      </c>
      <c r="K100" s="54"/>
      <c r="L100" s="54"/>
      <c r="M100" s="54"/>
      <c r="N100" s="54">
        <v>1</v>
      </c>
      <c r="O100" s="54"/>
      <c r="P100" s="54"/>
      <c r="Q100" s="54">
        <f t="shared" si="13"/>
        <v>1</v>
      </c>
      <c r="S100" s="54" t="s">
        <v>178</v>
      </c>
      <c r="T100" s="54"/>
      <c r="U100" s="62"/>
      <c r="V100" s="54"/>
      <c r="W100" s="54"/>
      <c r="X100" s="54"/>
      <c r="Y100" s="54"/>
      <c r="Z100" s="54">
        <f t="shared" si="8"/>
        <v>0</v>
      </c>
      <c r="AB100" s="54" t="s">
        <v>178</v>
      </c>
      <c r="AC100" s="54"/>
      <c r="AD100" s="54"/>
      <c r="AE100" s="54"/>
      <c r="AF100" s="54">
        <v>1</v>
      </c>
      <c r="AG100" s="54"/>
      <c r="AH100" s="54"/>
      <c r="AI100" s="54">
        <f t="shared" si="9"/>
        <v>1</v>
      </c>
      <c r="AK100" s="54" t="s">
        <v>178</v>
      </c>
      <c r="AL100" s="54"/>
      <c r="AM100" s="54"/>
      <c r="AN100" s="54"/>
      <c r="AO100" s="54"/>
      <c r="AP100" s="54">
        <v>1</v>
      </c>
      <c r="AQ100" s="54"/>
      <c r="AR100" s="54">
        <f t="shared" si="10"/>
        <v>1</v>
      </c>
      <c r="AT100" s="54" t="s">
        <v>178</v>
      </c>
      <c r="AU100" s="54"/>
      <c r="AV100" s="54"/>
      <c r="AW100" s="54"/>
      <c r="AX100" s="54"/>
      <c r="AY100" s="54"/>
      <c r="AZ100" s="54"/>
      <c r="BA100" s="54">
        <f t="shared" si="11"/>
        <v>0</v>
      </c>
      <c r="BC100" s="54" t="s">
        <v>178</v>
      </c>
      <c r="BD100" s="62">
        <f t="shared" si="12"/>
        <v>4</v>
      </c>
    </row>
    <row r="101" spans="1:56" ht="15.75" x14ac:dyDescent="0.25">
      <c r="A101" s="54" t="s">
        <v>179</v>
      </c>
      <c r="B101" s="54"/>
      <c r="C101" s="54"/>
      <c r="D101" s="54"/>
      <c r="E101" s="54"/>
      <c r="F101" s="54"/>
      <c r="G101" s="54"/>
      <c r="H101" s="54">
        <f t="shared" si="7"/>
        <v>0</v>
      </c>
      <c r="J101" s="54" t="s">
        <v>179</v>
      </c>
      <c r="K101" s="54"/>
      <c r="L101" s="54"/>
      <c r="M101" s="54"/>
      <c r="N101" s="54"/>
      <c r="O101" s="54"/>
      <c r="P101" s="54"/>
      <c r="Q101" s="54">
        <f t="shared" si="13"/>
        <v>0</v>
      </c>
      <c r="S101" s="54" t="s">
        <v>179</v>
      </c>
      <c r="T101" s="54"/>
      <c r="U101" s="62"/>
      <c r="V101" s="54"/>
      <c r="W101" s="54"/>
      <c r="X101" s="54"/>
      <c r="Y101" s="54"/>
      <c r="Z101" s="54">
        <f t="shared" si="8"/>
        <v>0</v>
      </c>
      <c r="AB101" s="54" t="s">
        <v>179</v>
      </c>
      <c r="AC101" s="54"/>
      <c r="AD101" s="54"/>
      <c r="AE101" s="54"/>
      <c r="AF101" s="54"/>
      <c r="AG101" s="54"/>
      <c r="AH101" s="54"/>
      <c r="AI101" s="54">
        <f t="shared" si="9"/>
        <v>0</v>
      </c>
      <c r="AK101" s="54" t="s">
        <v>179</v>
      </c>
      <c r="AL101" s="54"/>
      <c r="AM101" s="54"/>
      <c r="AN101" s="54"/>
      <c r="AO101" s="54"/>
      <c r="AP101" s="54"/>
      <c r="AQ101" s="54"/>
      <c r="AR101" s="54">
        <f t="shared" si="10"/>
        <v>0</v>
      </c>
      <c r="AT101" s="54" t="s">
        <v>179</v>
      </c>
      <c r="AU101" s="54"/>
      <c r="AV101" s="54"/>
      <c r="AW101" s="54"/>
      <c r="AX101" s="54"/>
      <c r="AY101" s="54"/>
      <c r="AZ101" s="54"/>
      <c r="BA101" s="54">
        <f t="shared" si="11"/>
        <v>0</v>
      </c>
      <c r="BC101" s="54" t="s">
        <v>179</v>
      </c>
      <c r="BD101" s="62">
        <f t="shared" si="12"/>
        <v>0</v>
      </c>
    </row>
    <row r="102" spans="1:56" ht="15.75" x14ac:dyDescent="0.25">
      <c r="A102" s="54" t="s">
        <v>180</v>
      </c>
      <c r="B102" s="54"/>
      <c r="C102" s="54"/>
      <c r="D102" s="54"/>
      <c r="E102" s="54"/>
      <c r="F102" s="54"/>
      <c r="G102" s="54"/>
      <c r="H102" s="54">
        <f t="shared" si="7"/>
        <v>0</v>
      </c>
      <c r="J102" s="54" t="s">
        <v>180</v>
      </c>
      <c r="K102" s="54"/>
      <c r="L102" s="54"/>
      <c r="M102" s="54"/>
      <c r="N102" s="54"/>
      <c r="O102" s="54"/>
      <c r="P102" s="54"/>
      <c r="Q102" s="54">
        <f t="shared" si="13"/>
        <v>0</v>
      </c>
      <c r="S102" s="54" t="s">
        <v>180</v>
      </c>
      <c r="T102" s="54"/>
      <c r="U102" s="62"/>
      <c r="V102" s="54"/>
      <c r="W102" s="54"/>
      <c r="X102" s="54"/>
      <c r="Y102" s="54"/>
      <c r="Z102" s="54">
        <f t="shared" si="8"/>
        <v>0</v>
      </c>
      <c r="AB102" s="54" t="s">
        <v>180</v>
      </c>
      <c r="AC102" s="54"/>
      <c r="AD102" s="54"/>
      <c r="AE102" s="54"/>
      <c r="AF102" s="54"/>
      <c r="AG102" s="54"/>
      <c r="AH102" s="54"/>
      <c r="AI102" s="54">
        <f t="shared" si="9"/>
        <v>0</v>
      </c>
      <c r="AK102" s="54" t="s">
        <v>180</v>
      </c>
      <c r="AL102" s="54"/>
      <c r="AM102" s="54"/>
      <c r="AN102" s="54"/>
      <c r="AO102" s="54"/>
      <c r="AP102" s="54"/>
      <c r="AQ102" s="54"/>
      <c r="AR102" s="54">
        <f t="shared" si="10"/>
        <v>0</v>
      </c>
      <c r="AT102" s="54" t="s">
        <v>180</v>
      </c>
      <c r="AU102" s="54"/>
      <c r="AV102" s="54"/>
      <c r="AW102" s="54"/>
      <c r="AX102" s="54"/>
      <c r="AY102" s="54"/>
      <c r="AZ102" s="54"/>
      <c r="BA102" s="54">
        <f t="shared" si="11"/>
        <v>0</v>
      </c>
      <c r="BC102" s="54" t="s">
        <v>180</v>
      </c>
      <c r="BD102" s="62">
        <f t="shared" si="12"/>
        <v>0</v>
      </c>
    </row>
    <row r="103" spans="1:56" ht="15.75" x14ac:dyDescent="0.25">
      <c r="A103" s="54" t="s">
        <v>181</v>
      </c>
      <c r="B103" s="54"/>
      <c r="C103" s="54"/>
      <c r="D103" s="54"/>
      <c r="E103" s="54"/>
      <c r="F103" s="54"/>
      <c r="G103" s="54"/>
      <c r="H103" s="54">
        <f t="shared" si="7"/>
        <v>0</v>
      </c>
      <c r="J103" s="54" t="s">
        <v>181</v>
      </c>
      <c r="K103" s="54"/>
      <c r="L103" s="54"/>
      <c r="M103" s="54"/>
      <c r="N103" s="54"/>
      <c r="O103" s="54"/>
      <c r="P103" s="54"/>
      <c r="Q103" s="54">
        <f t="shared" si="13"/>
        <v>0</v>
      </c>
      <c r="S103" s="54" t="s">
        <v>181</v>
      </c>
      <c r="T103" s="54"/>
      <c r="U103" s="62"/>
      <c r="V103" s="54"/>
      <c r="W103" s="54"/>
      <c r="X103" s="54"/>
      <c r="Y103" s="54"/>
      <c r="Z103" s="54">
        <f t="shared" si="8"/>
        <v>0</v>
      </c>
      <c r="AB103" s="54" t="s">
        <v>181</v>
      </c>
      <c r="AC103" s="54"/>
      <c r="AD103" s="54"/>
      <c r="AE103" s="54"/>
      <c r="AF103" s="54"/>
      <c r="AG103" s="54"/>
      <c r="AH103" s="54"/>
      <c r="AI103" s="54">
        <f t="shared" si="9"/>
        <v>0</v>
      </c>
      <c r="AK103" s="54" t="s">
        <v>181</v>
      </c>
      <c r="AL103" s="54"/>
      <c r="AM103" s="54"/>
      <c r="AN103" s="54"/>
      <c r="AO103" s="54"/>
      <c r="AP103" s="54"/>
      <c r="AQ103" s="54"/>
      <c r="AR103" s="54">
        <f t="shared" si="10"/>
        <v>0</v>
      </c>
      <c r="AT103" s="54" t="s">
        <v>181</v>
      </c>
      <c r="AU103" s="54"/>
      <c r="AV103" s="54"/>
      <c r="AW103" s="54"/>
      <c r="AX103" s="54"/>
      <c r="AY103" s="54"/>
      <c r="AZ103" s="54"/>
      <c r="BA103" s="54">
        <f t="shared" si="11"/>
        <v>0</v>
      </c>
      <c r="BC103" s="54" t="s">
        <v>181</v>
      </c>
      <c r="BD103" s="62">
        <f t="shared" si="12"/>
        <v>0</v>
      </c>
    </row>
    <row r="104" spans="1:56" ht="15.75" x14ac:dyDescent="0.25">
      <c r="A104" s="54" t="s">
        <v>182</v>
      </c>
      <c r="B104" s="54"/>
      <c r="C104" s="54"/>
      <c r="D104" s="54"/>
      <c r="E104" s="54"/>
      <c r="F104" s="54"/>
      <c r="G104" s="54">
        <v>100</v>
      </c>
      <c r="H104" s="54">
        <f t="shared" si="7"/>
        <v>100</v>
      </c>
      <c r="J104" s="54" t="s">
        <v>182</v>
      </c>
      <c r="K104" s="54"/>
      <c r="L104" s="54"/>
      <c r="M104" s="54"/>
      <c r="N104" s="54"/>
      <c r="O104" s="54"/>
      <c r="P104" s="54"/>
      <c r="Q104" s="54">
        <f t="shared" si="13"/>
        <v>0</v>
      </c>
      <c r="S104" s="54" t="s">
        <v>182</v>
      </c>
      <c r="T104" s="54"/>
      <c r="U104" s="63"/>
      <c r="V104" s="54"/>
      <c r="W104" s="54"/>
      <c r="X104" s="54"/>
      <c r="Y104" s="54"/>
      <c r="Z104" s="54">
        <f t="shared" si="8"/>
        <v>0</v>
      </c>
      <c r="AB104" s="54" t="s">
        <v>182</v>
      </c>
      <c r="AC104" s="54"/>
      <c r="AD104" s="54"/>
      <c r="AE104" s="54"/>
      <c r="AF104" s="54"/>
      <c r="AG104" s="54"/>
      <c r="AH104" s="54"/>
      <c r="AI104" s="54">
        <f t="shared" si="9"/>
        <v>0</v>
      </c>
      <c r="AK104" s="54" t="s">
        <v>182</v>
      </c>
      <c r="AL104" s="54"/>
      <c r="AM104" s="54"/>
      <c r="AN104" s="54"/>
      <c r="AO104" s="54"/>
      <c r="AP104" s="54"/>
      <c r="AQ104" s="54"/>
      <c r="AR104" s="54">
        <f t="shared" si="10"/>
        <v>0</v>
      </c>
      <c r="AT104" s="54" t="s">
        <v>182</v>
      </c>
      <c r="AU104" s="54"/>
      <c r="AV104" s="54"/>
      <c r="AW104" s="54"/>
      <c r="AX104" s="54"/>
      <c r="AY104" s="54"/>
      <c r="AZ104" s="54">
        <v>100</v>
      </c>
      <c r="BA104" s="54">
        <f t="shared" si="11"/>
        <v>100</v>
      </c>
      <c r="BC104" s="54" t="s">
        <v>182</v>
      </c>
      <c r="BD104" s="62">
        <f t="shared" si="12"/>
        <v>200</v>
      </c>
    </row>
    <row r="105" spans="1:56" ht="15.75" x14ac:dyDescent="0.25">
      <c r="A105" s="54" t="s">
        <v>183</v>
      </c>
      <c r="B105" s="54"/>
      <c r="C105" s="54"/>
      <c r="D105" s="54"/>
      <c r="E105" s="54"/>
      <c r="F105" s="54"/>
      <c r="G105" s="54"/>
      <c r="H105" s="54">
        <f t="shared" si="7"/>
        <v>0</v>
      </c>
      <c r="J105" s="54" t="s">
        <v>183</v>
      </c>
      <c r="K105" s="54"/>
      <c r="L105" s="54"/>
      <c r="M105" s="54"/>
      <c r="N105" s="54">
        <v>8</v>
      </c>
      <c r="O105" s="54"/>
      <c r="P105" s="54"/>
      <c r="Q105" s="54">
        <f t="shared" si="13"/>
        <v>8</v>
      </c>
      <c r="S105" s="54" t="s">
        <v>183</v>
      </c>
      <c r="T105" s="54"/>
      <c r="U105" s="63"/>
      <c r="V105" s="54"/>
      <c r="W105" s="54"/>
      <c r="X105" s="54"/>
      <c r="Y105" s="54"/>
      <c r="Z105" s="54">
        <f t="shared" si="8"/>
        <v>0</v>
      </c>
      <c r="AB105" s="54" t="s">
        <v>183</v>
      </c>
      <c r="AC105" s="54"/>
      <c r="AD105" s="54"/>
      <c r="AE105" s="54"/>
      <c r="AF105" s="54">
        <v>8</v>
      </c>
      <c r="AG105" s="54"/>
      <c r="AH105" s="54"/>
      <c r="AI105" s="54">
        <f t="shared" si="9"/>
        <v>8</v>
      </c>
      <c r="AK105" s="54" t="s">
        <v>183</v>
      </c>
      <c r="AL105" s="54"/>
      <c r="AM105" s="54"/>
      <c r="AN105" s="54"/>
      <c r="AO105" s="54"/>
      <c r="AP105" s="54"/>
      <c r="AQ105" s="54"/>
      <c r="AR105" s="54">
        <f t="shared" si="10"/>
        <v>0</v>
      </c>
      <c r="AT105" s="54" t="s">
        <v>183</v>
      </c>
      <c r="AU105" s="54"/>
      <c r="AV105" s="54"/>
      <c r="AW105" s="54"/>
      <c r="AX105" s="54"/>
      <c r="AY105" s="54"/>
      <c r="AZ105" s="54"/>
      <c r="BA105" s="54">
        <f t="shared" si="11"/>
        <v>0</v>
      </c>
      <c r="BC105" s="54" t="s">
        <v>183</v>
      </c>
      <c r="BD105" s="62">
        <f t="shared" si="12"/>
        <v>16</v>
      </c>
    </row>
    <row r="106" spans="1:56" ht="15.75" x14ac:dyDescent="0.25">
      <c r="A106" s="54" t="s">
        <v>184</v>
      </c>
      <c r="B106" s="54"/>
      <c r="C106" s="54"/>
      <c r="D106" s="54"/>
      <c r="E106" s="54"/>
      <c r="F106" s="54"/>
      <c r="G106" s="54"/>
      <c r="H106" s="54">
        <f t="shared" si="7"/>
        <v>0</v>
      </c>
      <c r="J106" s="54" t="s">
        <v>184</v>
      </c>
      <c r="K106" s="54"/>
      <c r="L106" s="54"/>
      <c r="M106" s="54"/>
      <c r="N106" s="54"/>
      <c r="O106" s="54"/>
      <c r="P106" s="54"/>
      <c r="Q106" s="54">
        <f t="shared" si="13"/>
        <v>0</v>
      </c>
      <c r="S106" s="54" t="s">
        <v>184</v>
      </c>
      <c r="T106" s="54"/>
      <c r="U106" s="63"/>
      <c r="V106" s="54"/>
      <c r="W106" s="54"/>
      <c r="X106" s="54"/>
      <c r="Y106" s="54"/>
      <c r="Z106" s="54">
        <f t="shared" si="8"/>
        <v>0</v>
      </c>
      <c r="AB106" s="54" t="s">
        <v>184</v>
      </c>
      <c r="AC106" s="54"/>
      <c r="AD106" s="54"/>
      <c r="AE106" s="54"/>
      <c r="AF106" s="54"/>
      <c r="AG106" s="54"/>
      <c r="AH106" s="54"/>
      <c r="AI106" s="54">
        <f t="shared" si="9"/>
        <v>0</v>
      </c>
      <c r="AK106" s="54" t="s">
        <v>184</v>
      </c>
      <c r="AL106" s="54"/>
      <c r="AM106" s="54"/>
      <c r="AN106" s="54"/>
      <c r="AO106" s="54"/>
      <c r="AP106" s="54"/>
      <c r="AQ106" s="54"/>
      <c r="AR106" s="54">
        <f t="shared" si="10"/>
        <v>0</v>
      </c>
      <c r="AT106" s="54" t="s">
        <v>184</v>
      </c>
      <c r="AU106" s="54"/>
      <c r="AV106" s="54"/>
      <c r="AW106" s="54"/>
      <c r="AX106" s="54"/>
      <c r="AY106" s="54"/>
      <c r="AZ106" s="54"/>
      <c r="BA106" s="54">
        <f t="shared" si="11"/>
        <v>0</v>
      </c>
      <c r="BC106" s="54" t="s">
        <v>184</v>
      </c>
      <c r="BD106" s="62">
        <f t="shared" si="12"/>
        <v>0</v>
      </c>
    </row>
    <row r="107" spans="1:56" ht="15.75" x14ac:dyDescent="0.25">
      <c r="A107" s="54" t="s">
        <v>185</v>
      </c>
      <c r="B107" s="54"/>
      <c r="C107" s="54"/>
      <c r="D107" s="54"/>
      <c r="E107" s="54"/>
      <c r="F107" s="54"/>
      <c r="G107" s="54"/>
      <c r="H107" s="54">
        <f t="shared" si="7"/>
        <v>0</v>
      </c>
      <c r="J107" s="54" t="s">
        <v>185</v>
      </c>
      <c r="K107" s="54"/>
      <c r="L107" s="54"/>
      <c r="M107" s="54"/>
      <c r="N107" s="54"/>
      <c r="O107" s="54"/>
      <c r="P107" s="54"/>
      <c r="Q107" s="54">
        <f t="shared" si="13"/>
        <v>0</v>
      </c>
      <c r="S107" s="54" t="s">
        <v>185</v>
      </c>
      <c r="T107" s="54"/>
      <c r="U107" s="63"/>
      <c r="V107" s="54"/>
      <c r="W107" s="54"/>
      <c r="X107" s="54"/>
      <c r="Y107" s="54"/>
      <c r="Z107" s="54">
        <f t="shared" si="8"/>
        <v>0</v>
      </c>
      <c r="AB107" s="54" t="s">
        <v>185</v>
      </c>
      <c r="AC107" s="54"/>
      <c r="AD107" s="54"/>
      <c r="AE107" s="54"/>
      <c r="AF107" s="54"/>
      <c r="AG107" s="54"/>
      <c r="AH107" s="54"/>
      <c r="AI107" s="54">
        <f t="shared" si="9"/>
        <v>0</v>
      </c>
      <c r="AK107" s="54" t="s">
        <v>185</v>
      </c>
      <c r="AL107" s="54"/>
      <c r="AM107" s="54"/>
      <c r="AN107" s="54"/>
      <c r="AO107" s="54"/>
      <c r="AP107" s="54"/>
      <c r="AQ107" s="54"/>
      <c r="AR107" s="54">
        <f t="shared" si="10"/>
        <v>0</v>
      </c>
      <c r="AT107" s="54" t="s">
        <v>185</v>
      </c>
      <c r="AU107" s="54"/>
      <c r="AV107" s="54"/>
      <c r="AW107" s="54"/>
      <c r="AX107" s="54"/>
      <c r="AY107" s="54"/>
      <c r="AZ107" s="54"/>
      <c r="BA107" s="54">
        <f t="shared" si="11"/>
        <v>0</v>
      </c>
      <c r="BC107" s="54" t="s">
        <v>185</v>
      </c>
      <c r="BD107" s="62">
        <f t="shared" si="12"/>
        <v>0</v>
      </c>
    </row>
    <row r="108" spans="1:56" ht="15.75" x14ac:dyDescent="0.25">
      <c r="A108" s="54" t="s">
        <v>186</v>
      </c>
      <c r="B108" s="54"/>
      <c r="C108" s="54"/>
      <c r="D108" s="54"/>
      <c r="E108" s="54"/>
      <c r="F108" s="54"/>
      <c r="G108" s="54"/>
      <c r="H108" s="54">
        <f t="shared" si="7"/>
        <v>0</v>
      </c>
      <c r="J108" s="54" t="s">
        <v>186</v>
      </c>
      <c r="K108" s="54"/>
      <c r="L108" s="54">
        <v>96</v>
      </c>
      <c r="M108" s="54"/>
      <c r="N108" s="54"/>
      <c r="O108" s="54"/>
      <c r="P108" s="54"/>
      <c r="Q108" s="54">
        <f t="shared" si="13"/>
        <v>96</v>
      </c>
      <c r="S108" s="54" t="s">
        <v>186</v>
      </c>
      <c r="T108" s="54"/>
      <c r="U108" s="54"/>
      <c r="V108" s="54"/>
      <c r="W108" s="54"/>
      <c r="X108" s="54"/>
      <c r="Y108" s="54"/>
      <c r="Z108" s="54">
        <f t="shared" si="8"/>
        <v>0</v>
      </c>
      <c r="AB108" s="54" t="s">
        <v>186</v>
      </c>
      <c r="AC108" s="54"/>
      <c r="AD108" s="54"/>
      <c r="AE108" s="54"/>
      <c r="AF108" s="54"/>
      <c r="AG108" s="54"/>
      <c r="AH108" s="54"/>
      <c r="AI108" s="54">
        <f t="shared" si="9"/>
        <v>0</v>
      </c>
      <c r="AK108" s="54" t="s">
        <v>186</v>
      </c>
      <c r="AL108" s="54"/>
      <c r="AM108" s="54"/>
      <c r="AN108" s="54">
        <v>99</v>
      </c>
      <c r="AO108" s="54"/>
      <c r="AP108" s="54"/>
      <c r="AQ108" s="54"/>
      <c r="AR108" s="54">
        <f t="shared" si="10"/>
        <v>99</v>
      </c>
      <c r="AT108" s="54" t="s">
        <v>186</v>
      </c>
      <c r="AU108" s="54"/>
      <c r="AV108" s="54"/>
      <c r="AW108" s="54"/>
      <c r="AX108" s="54"/>
      <c r="AY108" s="54"/>
      <c r="AZ108" s="54"/>
      <c r="BA108" s="54">
        <f t="shared" si="11"/>
        <v>0</v>
      </c>
      <c r="BC108" s="54" t="s">
        <v>186</v>
      </c>
      <c r="BD108" s="62">
        <f t="shared" si="12"/>
        <v>195</v>
      </c>
    </row>
    <row r="109" spans="1:56" ht="15.75" x14ac:dyDescent="0.25">
      <c r="A109" s="54" t="s">
        <v>187</v>
      </c>
      <c r="B109" s="54"/>
      <c r="C109" s="54"/>
      <c r="D109" s="54"/>
      <c r="E109" s="54"/>
      <c r="F109" s="54"/>
      <c r="G109" s="54"/>
      <c r="H109" s="54">
        <f t="shared" si="7"/>
        <v>0</v>
      </c>
      <c r="J109" s="54" t="s">
        <v>187</v>
      </c>
      <c r="K109" s="54"/>
      <c r="L109" s="54"/>
      <c r="M109" s="54"/>
      <c r="N109" s="54"/>
      <c r="O109" s="54"/>
      <c r="P109" s="54"/>
      <c r="Q109" s="54">
        <f t="shared" si="13"/>
        <v>0</v>
      </c>
      <c r="S109" s="54" t="s">
        <v>187</v>
      </c>
      <c r="T109" s="54"/>
      <c r="U109" s="54"/>
      <c r="V109" s="54"/>
      <c r="W109" s="54"/>
      <c r="X109" s="54"/>
      <c r="Y109" s="54"/>
      <c r="Z109" s="54">
        <f t="shared" si="8"/>
        <v>0</v>
      </c>
      <c r="AB109" s="54" t="s">
        <v>187</v>
      </c>
      <c r="AC109" s="54"/>
      <c r="AD109" s="54"/>
      <c r="AE109" s="54"/>
      <c r="AF109" s="54"/>
      <c r="AG109" s="54"/>
      <c r="AH109" s="54"/>
      <c r="AI109" s="54">
        <f t="shared" si="9"/>
        <v>0</v>
      </c>
      <c r="AK109" s="54" t="s">
        <v>187</v>
      </c>
      <c r="AL109" s="54"/>
      <c r="AM109" s="54"/>
      <c r="AN109" s="54"/>
      <c r="AO109" s="54"/>
      <c r="AP109" s="54"/>
      <c r="AQ109" s="54"/>
      <c r="AR109" s="54">
        <f t="shared" si="10"/>
        <v>0</v>
      </c>
      <c r="AT109" s="54" t="s">
        <v>187</v>
      </c>
      <c r="AU109" s="54"/>
      <c r="AV109" s="54"/>
      <c r="AW109" s="54"/>
      <c r="AX109" s="54"/>
      <c r="AY109" s="54"/>
      <c r="AZ109" s="54"/>
      <c r="BA109" s="54">
        <f t="shared" si="11"/>
        <v>0</v>
      </c>
      <c r="BC109" s="54" t="s">
        <v>187</v>
      </c>
      <c r="BD109" s="62">
        <f t="shared" si="12"/>
        <v>0</v>
      </c>
    </row>
    <row r="110" spans="1:56" ht="15.75" x14ac:dyDescent="0.25">
      <c r="A110" s="54" t="s">
        <v>188</v>
      </c>
      <c r="B110" s="54"/>
      <c r="C110" s="54"/>
      <c r="D110" s="54"/>
      <c r="E110" s="54"/>
      <c r="F110" s="54"/>
      <c r="G110" s="54"/>
      <c r="H110" s="54">
        <f t="shared" si="7"/>
        <v>0</v>
      </c>
      <c r="J110" s="54" t="s">
        <v>188</v>
      </c>
      <c r="K110" s="54"/>
      <c r="L110" s="54"/>
      <c r="M110" s="54"/>
      <c r="N110" s="54"/>
      <c r="O110" s="54"/>
      <c r="P110" s="54"/>
      <c r="Q110" s="54">
        <f t="shared" si="13"/>
        <v>0</v>
      </c>
      <c r="S110" s="54" t="s">
        <v>188</v>
      </c>
      <c r="T110" s="54"/>
      <c r="U110" s="54"/>
      <c r="V110" s="54"/>
      <c r="W110" s="54"/>
      <c r="X110" s="54"/>
      <c r="Y110" s="54"/>
      <c r="Z110" s="54">
        <f t="shared" si="8"/>
        <v>0</v>
      </c>
      <c r="AB110" s="54" t="s">
        <v>188</v>
      </c>
      <c r="AC110" s="54"/>
      <c r="AD110" s="54"/>
      <c r="AE110" s="54"/>
      <c r="AF110" s="54"/>
      <c r="AG110" s="54"/>
      <c r="AH110" s="54"/>
      <c r="AI110" s="54">
        <f t="shared" si="9"/>
        <v>0</v>
      </c>
      <c r="AK110" s="54" t="s">
        <v>188</v>
      </c>
      <c r="AL110" s="54"/>
      <c r="AM110" s="54"/>
      <c r="AN110" s="54"/>
      <c r="AO110" s="54"/>
      <c r="AP110" s="54"/>
      <c r="AQ110" s="54"/>
      <c r="AR110" s="54">
        <f t="shared" si="10"/>
        <v>0</v>
      </c>
      <c r="AT110" s="54" t="s">
        <v>188</v>
      </c>
      <c r="AU110" s="54"/>
      <c r="AV110" s="54"/>
      <c r="AW110" s="54"/>
      <c r="AX110" s="54"/>
      <c r="AY110" s="54"/>
      <c r="AZ110" s="54"/>
      <c r="BA110" s="54">
        <f t="shared" si="11"/>
        <v>0</v>
      </c>
      <c r="BC110" s="54" t="s">
        <v>188</v>
      </c>
      <c r="BD110" s="62">
        <f t="shared" si="12"/>
        <v>0</v>
      </c>
    </row>
    <row r="111" spans="1:56" ht="15.75" x14ac:dyDescent="0.25">
      <c r="A111" s="54" t="s">
        <v>189</v>
      </c>
      <c r="B111" s="54"/>
      <c r="C111" s="54"/>
      <c r="D111" s="54"/>
      <c r="E111" s="54"/>
      <c r="F111" s="54"/>
      <c r="G111" s="54"/>
      <c r="H111" s="54">
        <f t="shared" si="7"/>
        <v>0</v>
      </c>
      <c r="J111" s="54" t="s">
        <v>189</v>
      </c>
      <c r="K111" s="54"/>
      <c r="L111" s="54"/>
      <c r="M111" s="54"/>
      <c r="N111" s="54"/>
      <c r="O111" s="54"/>
      <c r="P111" s="54"/>
      <c r="Q111" s="54">
        <f t="shared" si="13"/>
        <v>0</v>
      </c>
      <c r="S111" s="54" t="s">
        <v>189</v>
      </c>
      <c r="T111" s="54"/>
      <c r="U111" s="54">
        <v>9</v>
      </c>
      <c r="V111" s="54"/>
      <c r="W111" s="54"/>
      <c r="X111" s="54"/>
      <c r="Y111" s="54"/>
      <c r="Z111" s="54">
        <f t="shared" si="8"/>
        <v>9</v>
      </c>
      <c r="AB111" s="54" t="s">
        <v>189</v>
      </c>
      <c r="AC111" s="54"/>
      <c r="AD111" s="54">
        <v>9</v>
      </c>
      <c r="AE111" s="54"/>
      <c r="AF111" s="54"/>
      <c r="AG111" s="54"/>
      <c r="AH111" s="54"/>
      <c r="AI111" s="54">
        <f t="shared" si="9"/>
        <v>9</v>
      </c>
      <c r="AK111" s="54" t="s">
        <v>189</v>
      </c>
      <c r="AL111" s="54"/>
      <c r="AM111" s="54"/>
      <c r="AN111" s="54"/>
      <c r="AO111" s="54"/>
      <c r="AP111" s="54"/>
      <c r="AQ111" s="54"/>
      <c r="AR111" s="54">
        <f t="shared" si="10"/>
        <v>0</v>
      </c>
      <c r="AT111" s="54" t="s">
        <v>189</v>
      </c>
      <c r="AU111" s="54"/>
      <c r="AV111" s="54"/>
      <c r="AW111" s="54"/>
      <c r="AX111" s="54"/>
      <c r="AY111" s="54"/>
      <c r="AZ111" s="54"/>
      <c r="BA111" s="54">
        <f t="shared" si="11"/>
        <v>0</v>
      </c>
      <c r="BC111" s="54" t="s">
        <v>189</v>
      </c>
      <c r="BD111" s="62">
        <f t="shared" si="12"/>
        <v>18</v>
      </c>
    </row>
  </sheetData>
  <mergeCells count="8">
    <mergeCell ref="B6:G6"/>
    <mergeCell ref="AL6:AQ6"/>
    <mergeCell ref="AU6:AZ6"/>
    <mergeCell ref="BC6:BD6"/>
    <mergeCell ref="B62:G62"/>
    <mergeCell ref="AL62:AQ62"/>
    <mergeCell ref="AU62:AZ62"/>
    <mergeCell ref="BC62:BD62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0"/>
  <sheetViews>
    <sheetView workbookViewId="0">
      <selection activeCell="B2" sqref="B2"/>
    </sheetView>
  </sheetViews>
  <sheetFormatPr defaultRowHeight="15" x14ac:dyDescent="0.25"/>
  <cols>
    <col min="1" max="1" width="27.7109375" customWidth="1"/>
    <col min="4" max="4" width="10.42578125" customWidth="1"/>
  </cols>
  <sheetData>
    <row r="1" spans="1:17" x14ac:dyDescent="0.25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7" x14ac:dyDescent="0.25">
      <c r="A2" s="64" t="s">
        <v>110</v>
      </c>
      <c r="B2" s="64"/>
      <c r="C2" s="64"/>
      <c r="D2" s="64"/>
      <c r="E2" s="7"/>
      <c r="F2" s="64"/>
      <c r="G2" s="64"/>
      <c r="H2" s="7"/>
      <c r="I2" s="7" t="s">
        <v>1</v>
      </c>
      <c r="J2" s="7"/>
      <c r="K2" s="7"/>
      <c r="L2" s="7"/>
      <c r="M2" s="7"/>
      <c r="N2" s="7"/>
      <c r="O2" s="7"/>
      <c r="P2" s="7"/>
      <c r="Q2" s="7"/>
    </row>
    <row r="3" spans="1:17" x14ac:dyDescent="0.25">
      <c r="A3" s="64" t="s">
        <v>111</v>
      </c>
      <c r="B3" s="64"/>
      <c r="C3" s="64"/>
      <c r="D3" s="64"/>
      <c r="E3" s="7"/>
      <c r="F3" s="64"/>
      <c r="G3" s="64"/>
      <c r="H3" s="7" t="s">
        <v>201</v>
      </c>
      <c r="I3" s="7"/>
      <c r="J3" s="7"/>
      <c r="K3" s="7"/>
      <c r="L3" s="7"/>
      <c r="M3" s="7"/>
      <c r="N3" s="7"/>
      <c r="O3" s="7"/>
      <c r="P3" s="7"/>
      <c r="Q3" s="7"/>
    </row>
    <row r="4" spans="1:17" x14ac:dyDescent="0.25">
      <c r="A4" s="65" t="s">
        <v>202</v>
      </c>
      <c r="B4" s="7"/>
      <c r="C4" s="7"/>
      <c r="D4" s="7"/>
      <c r="E4" s="7"/>
      <c r="F4" s="7"/>
      <c r="G4" s="7"/>
      <c r="H4" s="7" t="s">
        <v>203</v>
      </c>
      <c r="I4" s="7"/>
      <c r="J4" s="7"/>
      <c r="K4" s="7"/>
      <c r="L4" s="7"/>
      <c r="M4" s="7"/>
      <c r="N4" s="7"/>
      <c r="O4" s="7"/>
      <c r="P4" s="7"/>
      <c r="Q4" s="7"/>
    </row>
    <row r="5" spans="1:17" x14ac:dyDescent="0.2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</row>
    <row r="6" spans="1:17" x14ac:dyDescent="0.25">
      <c r="A6" s="98" t="s">
        <v>119</v>
      </c>
      <c r="B6" s="100" t="s">
        <v>204</v>
      </c>
      <c r="C6" s="101" t="s">
        <v>120</v>
      </c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3"/>
      <c r="O6" s="104" t="s">
        <v>205</v>
      </c>
      <c r="P6" s="105" t="s">
        <v>206</v>
      </c>
      <c r="Q6" s="66"/>
    </row>
    <row r="7" spans="1:17" x14ac:dyDescent="0.25">
      <c r="A7" s="99"/>
      <c r="B7" s="100"/>
      <c r="C7" s="67" t="s">
        <v>207</v>
      </c>
      <c r="D7" s="67" t="s">
        <v>208</v>
      </c>
      <c r="E7" s="67" t="s">
        <v>209</v>
      </c>
      <c r="F7" s="67" t="s">
        <v>210</v>
      </c>
      <c r="G7" s="67" t="s">
        <v>211</v>
      </c>
      <c r="H7" s="67" t="s">
        <v>212</v>
      </c>
      <c r="I7" s="68" t="s">
        <v>213</v>
      </c>
      <c r="J7" s="69" t="s">
        <v>214</v>
      </c>
      <c r="K7" s="69" t="s">
        <v>215</v>
      </c>
      <c r="L7" s="69" t="s">
        <v>216</v>
      </c>
      <c r="M7" s="69" t="s">
        <v>217</v>
      </c>
      <c r="N7" s="69" t="s">
        <v>218</v>
      </c>
      <c r="O7" s="104"/>
      <c r="P7" s="106"/>
      <c r="Q7" s="70" t="s">
        <v>219</v>
      </c>
    </row>
    <row r="8" spans="1:17" x14ac:dyDescent="0.25">
      <c r="A8" s="62" t="s">
        <v>141</v>
      </c>
      <c r="B8" s="71">
        <v>416.67</v>
      </c>
      <c r="C8" s="72">
        <v>66.599999999999994</v>
      </c>
      <c r="D8" s="72"/>
      <c r="E8" s="72">
        <v>83</v>
      </c>
      <c r="F8" s="72"/>
      <c r="G8" s="72">
        <v>66.599999999999994</v>
      </c>
      <c r="H8" s="72"/>
      <c r="I8" s="72">
        <v>52</v>
      </c>
      <c r="J8" s="73"/>
      <c r="K8" s="73"/>
      <c r="L8" s="73">
        <v>66.599999999999994</v>
      </c>
      <c r="M8" s="73"/>
      <c r="N8" s="73"/>
      <c r="O8" s="67">
        <f>SUM(C8:N8)</f>
        <v>334.79999999999995</v>
      </c>
      <c r="P8" s="74">
        <f>O8*B8/1000</f>
        <v>139.50111599999997</v>
      </c>
      <c r="Q8" s="74">
        <f>O8/12</f>
        <v>27.899999999999995</v>
      </c>
    </row>
    <row r="9" spans="1:17" x14ac:dyDescent="0.25">
      <c r="A9" s="62" t="s">
        <v>142</v>
      </c>
      <c r="B9" s="71">
        <v>344.81</v>
      </c>
      <c r="C9" s="72"/>
      <c r="D9" s="72"/>
      <c r="E9" s="72"/>
      <c r="F9" s="72"/>
      <c r="G9" s="72"/>
      <c r="H9" s="72">
        <v>166.8</v>
      </c>
      <c r="I9" s="72"/>
      <c r="J9" s="73"/>
      <c r="K9" s="73"/>
      <c r="L9" s="73"/>
      <c r="M9" s="73"/>
      <c r="N9" s="73">
        <v>166.8</v>
      </c>
      <c r="O9" s="67">
        <f t="shared" ref="O9:O60" si="0">SUM(C9:N9)</f>
        <v>333.6</v>
      </c>
      <c r="P9" s="74">
        <f t="shared" ref="P9:P60" si="1">O9*B9/1000</f>
        <v>115.02861600000001</v>
      </c>
      <c r="Q9" s="74">
        <f t="shared" ref="Q9:Q60" si="2">O9/12</f>
        <v>27.8</v>
      </c>
    </row>
    <row r="10" spans="1:17" x14ac:dyDescent="0.25">
      <c r="A10" s="62" t="s">
        <v>143</v>
      </c>
      <c r="B10" s="71">
        <v>321</v>
      </c>
      <c r="C10" s="72"/>
      <c r="D10" s="72"/>
      <c r="E10" s="72"/>
      <c r="F10" s="72"/>
      <c r="G10" s="72"/>
      <c r="H10" s="72"/>
      <c r="I10" s="72"/>
      <c r="J10" s="73"/>
      <c r="K10" s="73">
        <v>126</v>
      </c>
      <c r="L10" s="73"/>
      <c r="M10" s="73"/>
      <c r="N10" s="73"/>
      <c r="O10" s="67">
        <f t="shared" si="0"/>
        <v>126</v>
      </c>
      <c r="P10" s="74">
        <f t="shared" si="1"/>
        <v>40.445999999999998</v>
      </c>
      <c r="Q10" s="74">
        <f t="shared" si="2"/>
        <v>10.5</v>
      </c>
    </row>
    <row r="11" spans="1:17" x14ac:dyDescent="0.25">
      <c r="A11" s="62" t="s">
        <v>144</v>
      </c>
      <c r="B11" s="71">
        <v>837.44</v>
      </c>
      <c r="C11" s="72">
        <v>5</v>
      </c>
      <c r="D11" s="72"/>
      <c r="E11" s="72">
        <v>5</v>
      </c>
      <c r="F11" s="72">
        <v>10</v>
      </c>
      <c r="G11" s="72">
        <v>6.7</v>
      </c>
      <c r="H11" s="72">
        <v>5</v>
      </c>
      <c r="I11" s="72">
        <v>5</v>
      </c>
      <c r="J11" s="73"/>
      <c r="K11" s="73">
        <v>5</v>
      </c>
      <c r="L11" s="73">
        <v>5</v>
      </c>
      <c r="M11" s="73">
        <v>6.7</v>
      </c>
      <c r="N11" s="73">
        <v>5</v>
      </c>
      <c r="O11" s="67">
        <f t="shared" si="0"/>
        <v>58.400000000000006</v>
      </c>
      <c r="P11" s="74">
        <f t="shared" si="1"/>
        <v>48.906496000000004</v>
      </c>
      <c r="Q11" s="74">
        <f t="shared" si="2"/>
        <v>4.8666666666666671</v>
      </c>
    </row>
    <row r="12" spans="1:17" x14ac:dyDescent="0.25">
      <c r="A12" s="62" t="s">
        <v>220</v>
      </c>
      <c r="B12" s="71">
        <v>118.62</v>
      </c>
      <c r="C12" s="72">
        <v>5.4</v>
      </c>
      <c r="D12" s="72">
        <v>5</v>
      </c>
      <c r="E12" s="72">
        <v>5</v>
      </c>
      <c r="F12" s="72">
        <v>8.6</v>
      </c>
      <c r="G12" s="72">
        <v>5.4</v>
      </c>
      <c r="H12" s="72">
        <v>3</v>
      </c>
      <c r="I12" s="72">
        <v>8.6</v>
      </c>
      <c r="J12" s="73">
        <v>14.1</v>
      </c>
      <c r="K12" s="73">
        <v>9</v>
      </c>
      <c r="L12" s="73">
        <v>5.4</v>
      </c>
      <c r="M12" s="73">
        <v>5</v>
      </c>
      <c r="N12" s="73">
        <v>3.6</v>
      </c>
      <c r="O12" s="67">
        <f t="shared" si="0"/>
        <v>78.099999999999994</v>
      </c>
      <c r="P12" s="74">
        <f t="shared" si="1"/>
        <v>9.2642220000000002</v>
      </c>
      <c r="Q12" s="74">
        <f t="shared" si="2"/>
        <v>6.5083333333333329</v>
      </c>
    </row>
    <row r="13" spans="1:17" x14ac:dyDescent="0.25">
      <c r="A13" s="62" t="s">
        <v>221</v>
      </c>
      <c r="B13" s="71">
        <v>60.18</v>
      </c>
      <c r="C13" s="72">
        <v>72.599999999999994</v>
      </c>
      <c r="D13" s="72">
        <v>100</v>
      </c>
      <c r="E13" s="72"/>
      <c r="F13" s="72">
        <v>45.3</v>
      </c>
      <c r="G13" s="72">
        <v>72.599999999999994</v>
      </c>
      <c r="H13" s="72">
        <v>100</v>
      </c>
      <c r="I13" s="72">
        <v>11</v>
      </c>
      <c r="J13" s="73"/>
      <c r="K13" s="73">
        <v>148.4</v>
      </c>
      <c r="L13" s="73">
        <v>21.6</v>
      </c>
      <c r="M13" s="73"/>
      <c r="N13" s="73">
        <v>100</v>
      </c>
      <c r="O13" s="67">
        <f t="shared" si="0"/>
        <v>671.5</v>
      </c>
      <c r="P13" s="74">
        <f t="shared" si="1"/>
        <v>40.410870000000003</v>
      </c>
      <c r="Q13" s="74">
        <f t="shared" si="2"/>
        <v>55.958333333333336</v>
      </c>
    </row>
    <row r="14" spans="1:17" x14ac:dyDescent="0.25">
      <c r="A14" s="62" t="s">
        <v>222</v>
      </c>
      <c r="B14" s="71">
        <v>197.36</v>
      </c>
      <c r="C14" s="72"/>
      <c r="D14" s="72"/>
      <c r="E14" s="72"/>
      <c r="F14" s="72"/>
      <c r="G14" s="72"/>
      <c r="H14" s="72"/>
      <c r="I14" s="72">
        <v>12.5</v>
      </c>
      <c r="J14" s="73"/>
      <c r="K14" s="73"/>
      <c r="L14" s="73"/>
      <c r="M14" s="73">
        <v>12.5</v>
      </c>
      <c r="N14" s="73"/>
      <c r="O14" s="67">
        <f t="shared" si="0"/>
        <v>25</v>
      </c>
      <c r="P14" s="74">
        <f t="shared" si="1"/>
        <v>4.9340000000000002</v>
      </c>
      <c r="Q14" s="74">
        <f t="shared" si="2"/>
        <v>2.0833333333333335</v>
      </c>
    </row>
    <row r="15" spans="1:17" x14ac:dyDescent="0.25">
      <c r="A15" s="62" t="s">
        <v>148</v>
      </c>
      <c r="B15" s="71">
        <v>523.4</v>
      </c>
      <c r="C15" s="72"/>
      <c r="D15" s="72"/>
      <c r="E15" s="72"/>
      <c r="F15" s="72"/>
      <c r="G15" s="72"/>
      <c r="H15" s="72"/>
      <c r="I15" s="72"/>
      <c r="J15" s="73"/>
      <c r="K15" s="73"/>
      <c r="L15" s="73"/>
      <c r="M15" s="73"/>
      <c r="N15" s="73"/>
      <c r="O15" s="67">
        <f t="shared" si="0"/>
        <v>0</v>
      </c>
      <c r="P15" s="74">
        <f t="shared" si="1"/>
        <v>0</v>
      </c>
      <c r="Q15" s="74">
        <f t="shared" si="2"/>
        <v>0</v>
      </c>
    </row>
    <row r="16" spans="1:17" x14ac:dyDescent="0.25">
      <c r="A16" s="62" t="s">
        <v>223</v>
      </c>
      <c r="B16" s="71">
        <v>9.57</v>
      </c>
      <c r="C16" s="75"/>
      <c r="D16" s="76"/>
      <c r="E16" s="76"/>
      <c r="F16" s="76"/>
      <c r="G16" s="76"/>
      <c r="H16" s="76"/>
      <c r="I16" s="76"/>
      <c r="J16" s="77"/>
      <c r="K16" s="77"/>
      <c r="L16" s="77"/>
      <c r="M16" s="77"/>
      <c r="N16" s="77"/>
      <c r="O16" s="67">
        <f t="shared" si="0"/>
        <v>0</v>
      </c>
      <c r="P16" s="74">
        <f>O16*B16</f>
        <v>0</v>
      </c>
      <c r="Q16" s="74">
        <f t="shared" si="2"/>
        <v>0</v>
      </c>
    </row>
    <row r="17" spans="1:17" x14ac:dyDescent="0.25">
      <c r="A17" s="62" t="s">
        <v>150</v>
      </c>
      <c r="B17" s="71">
        <v>35.85</v>
      </c>
      <c r="C17" s="72"/>
      <c r="D17" s="72">
        <v>1.2</v>
      </c>
      <c r="E17" s="72">
        <v>2</v>
      </c>
      <c r="F17" s="72"/>
      <c r="G17" s="72"/>
      <c r="H17" s="72"/>
      <c r="I17" s="72">
        <v>9</v>
      </c>
      <c r="J17" s="73"/>
      <c r="K17" s="73"/>
      <c r="L17" s="73"/>
      <c r="M17" s="73">
        <v>3.75</v>
      </c>
      <c r="N17" s="73"/>
      <c r="O17" s="67">
        <f t="shared" si="0"/>
        <v>15.95</v>
      </c>
      <c r="P17" s="74">
        <f t="shared" si="1"/>
        <v>0.57180750000000002</v>
      </c>
      <c r="Q17" s="74">
        <f t="shared" si="2"/>
        <v>1.3291666666666666</v>
      </c>
    </row>
    <row r="18" spans="1:17" x14ac:dyDescent="0.25">
      <c r="A18" s="62" t="s">
        <v>224</v>
      </c>
      <c r="B18" s="71">
        <v>34.68</v>
      </c>
      <c r="C18" s="72"/>
      <c r="D18" s="72"/>
      <c r="E18" s="72"/>
      <c r="F18" s="72"/>
      <c r="G18" s="72"/>
      <c r="H18" s="72"/>
      <c r="I18" s="72"/>
      <c r="J18" s="73"/>
      <c r="K18" s="73"/>
      <c r="L18" s="73"/>
      <c r="M18" s="73"/>
      <c r="N18" s="73"/>
      <c r="O18" s="67">
        <f t="shared" si="0"/>
        <v>0</v>
      </c>
      <c r="P18" s="74">
        <f t="shared" si="1"/>
        <v>0</v>
      </c>
      <c r="Q18" s="74">
        <f t="shared" si="2"/>
        <v>0</v>
      </c>
    </row>
    <row r="19" spans="1:17" x14ac:dyDescent="0.25">
      <c r="A19" s="62" t="s">
        <v>152</v>
      </c>
      <c r="B19" s="71">
        <v>33.549999999999997</v>
      </c>
      <c r="C19" s="72"/>
      <c r="D19" s="72"/>
      <c r="E19" s="72"/>
      <c r="F19" s="72"/>
      <c r="G19" s="72"/>
      <c r="H19" s="72"/>
      <c r="I19" s="72"/>
      <c r="J19" s="73"/>
      <c r="K19" s="73"/>
      <c r="L19" s="73"/>
      <c r="M19" s="73"/>
      <c r="N19" s="73"/>
      <c r="O19" s="67">
        <f t="shared" si="0"/>
        <v>0</v>
      </c>
      <c r="P19" s="74">
        <f t="shared" si="1"/>
        <v>0</v>
      </c>
      <c r="Q19" s="74">
        <f t="shared" si="2"/>
        <v>0</v>
      </c>
    </row>
    <row r="20" spans="1:17" x14ac:dyDescent="0.25">
      <c r="A20" s="62" t="s">
        <v>153</v>
      </c>
      <c r="B20" s="71">
        <v>38</v>
      </c>
      <c r="C20" s="72"/>
      <c r="D20" s="72"/>
      <c r="E20" s="72"/>
      <c r="F20" s="72"/>
      <c r="G20" s="72"/>
      <c r="H20" s="72"/>
      <c r="I20" s="72"/>
      <c r="J20" s="73"/>
      <c r="K20" s="73"/>
      <c r="L20" s="73"/>
      <c r="M20" s="73"/>
      <c r="N20" s="73"/>
      <c r="O20" s="67">
        <f t="shared" si="0"/>
        <v>0</v>
      </c>
      <c r="P20" s="74">
        <f t="shared" si="1"/>
        <v>0</v>
      </c>
      <c r="Q20" s="74">
        <f t="shared" si="2"/>
        <v>0</v>
      </c>
    </row>
    <row r="21" spans="1:17" x14ac:dyDescent="0.25">
      <c r="A21" s="62" t="s">
        <v>154</v>
      </c>
      <c r="B21" s="71">
        <v>98.08</v>
      </c>
      <c r="C21" s="72">
        <v>37.5</v>
      </c>
      <c r="D21" s="72"/>
      <c r="E21" s="72"/>
      <c r="F21" s="72"/>
      <c r="G21" s="72"/>
      <c r="H21" s="72"/>
      <c r="I21" s="72">
        <v>70</v>
      </c>
      <c r="J21" s="73"/>
      <c r="K21" s="73"/>
      <c r="L21" s="73"/>
      <c r="M21" s="73"/>
      <c r="N21" s="73"/>
      <c r="O21" s="67">
        <f t="shared" si="0"/>
        <v>107.5</v>
      </c>
      <c r="P21" s="74">
        <f t="shared" si="1"/>
        <v>10.5436</v>
      </c>
      <c r="Q21" s="74">
        <f t="shared" si="2"/>
        <v>8.9583333333333339</v>
      </c>
    </row>
    <row r="22" spans="1:17" x14ac:dyDescent="0.25">
      <c r="A22" s="62" t="s">
        <v>155</v>
      </c>
      <c r="B22" s="71">
        <v>43.29</v>
      </c>
      <c r="C22" s="72"/>
      <c r="D22" s="72"/>
      <c r="E22" s="72"/>
      <c r="F22" s="72"/>
      <c r="G22" s="72"/>
      <c r="H22" s="72"/>
      <c r="I22" s="72"/>
      <c r="J22" s="73"/>
      <c r="K22" s="73"/>
      <c r="L22" s="73"/>
      <c r="M22" s="73"/>
      <c r="N22" s="73"/>
      <c r="O22" s="67">
        <f t="shared" si="0"/>
        <v>0</v>
      </c>
      <c r="P22" s="74">
        <f t="shared" si="1"/>
        <v>0</v>
      </c>
      <c r="Q22" s="74">
        <f t="shared" si="2"/>
        <v>0</v>
      </c>
    </row>
    <row r="23" spans="1:17" x14ac:dyDescent="0.25">
      <c r="A23" s="62" t="s">
        <v>156</v>
      </c>
      <c r="B23" s="71">
        <v>62.3</v>
      </c>
      <c r="C23" s="78"/>
      <c r="D23" s="72"/>
      <c r="E23" s="72"/>
      <c r="F23" s="72"/>
      <c r="G23" s="72">
        <v>54</v>
      </c>
      <c r="H23" s="72"/>
      <c r="I23" s="72"/>
      <c r="J23" s="73">
        <v>52.5</v>
      </c>
      <c r="K23" s="73"/>
      <c r="L23" s="73"/>
      <c r="M23" s="73">
        <v>54</v>
      </c>
      <c r="N23" s="73"/>
      <c r="O23" s="67">
        <f t="shared" si="0"/>
        <v>160.5</v>
      </c>
      <c r="P23" s="74">
        <f t="shared" si="1"/>
        <v>9.9991500000000002</v>
      </c>
      <c r="Q23" s="74">
        <f t="shared" si="2"/>
        <v>13.375</v>
      </c>
    </row>
    <row r="24" spans="1:17" x14ac:dyDescent="0.25">
      <c r="A24" s="62" t="s">
        <v>157</v>
      </c>
      <c r="B24" s="71">
        <v>44.6</v>
      </c>
      <c r="C24" s="72"/>
      <c r="D24" s="72"/>
      <c r="E24" s="72"/>
      <c r="F24" s="72"/>
      <c r="G24" s="72"/>
      <c r="H24" s="72"/>
      <c r="I24" s="72"/>
      <c r="J24" s="73"/>
      <c r="K24" s="73"/>
      <c r="L24" s="73"/>
      <c r="M24" s="73"/>
      <c r="N24" s="73"/>
      <c r="O24" s="67">
        <f t="shared" si="0"/>
        <v>0</v>
      </c>
      <c r="P24" s="74">
        <f t="shared" si="1"/>
        <v>0</v>
      </c>
      <c r="Q24" s="74">
        <f t="shared" si="2"/>
        <v>0</v>
      </c>
    </row>
    <row r="25" spans="1:17" x14ac:dyDescent="0.25">
      <c r="A25" s="62" t="s">
        <v>158</v>
      </c>
      <c r="B25" s="71">
        <v>44.87</v>
      </c>
      <c r="C25" s="72"/>
      <c r="D25" s="72"/>
      <c r="E25" s="72">
        <v>52.5</v>
      </c>
      <c r="F25" s="72"/>
      <c r="G25" s="72"/>
      <c r="H25" s="72"/>
      <c r="I25" s="72"/>
      <c r="J25" s="73"/>
      <c r="K25" s="73"/>
      <c r="L25" s="73">
        <v>52.5</v>
      </c>
      <c r="M25" s="73"/>
      <c r="N25" s="73"/>
      <c r="O25" s="67">
        <f t="shared" si="0"/>
        <v>105</v>
      </c>
      <c r="P25" s="74">
        <f t="shared" si="1"/>
        <v>4.7113499999999995</v>
      </c>
      <c r="Q25" s="74">
        <f t="shared" si="2"/>
        <v>8.75</v>
      </c>
    </row>
    <row r="26" spans="1:17" x14ac:dyDescent="0.25">
      <c r="A26" s="62" t="s">
        <v>159</v>
      </c>
      <c r="B26" s="71">
        <v>41.36</v>
      </c>
      <c r="C26" s="72"/>
      <c r="D26" s="72"/>
      <c r="E26" s="72"/>
      <c r="F26" s="72"/>
      <c r="G26" s="72"/>
      <c r="H26" s="72"/>
      <c r="I26" s="72"/>
      <c r="J26" s="73"/>
      <c r="K26" s="73"/>
      <c r="L26" s="73"/>
      <c r="M26" s="73"/>
      <c r="N26" s="73"/>
      <c r="O26" s="67">
        <f t="shared" si="0"/>
        <v>0</v>
      </c>
      <c r="P26" s="74">
        <f t="shared" si="1"/>
        <v>0</v>
      </c>
      <c r="Q26" s="74">
        <f t="shared" si="2"/>
        <v>0</v>
      </c>
    </row>
    <row r="27" spans="1:17" x14ac:dyDescent="0.25">
      <c r="A27" s="62" t="s">
        <v>225</v>
      </c>
      <c r="B27" s="71">
        <v>29.05</v>
      </c>
      <c r="C27" s="72"/>
      <c r="D27" s="72"/>
      <c r="E27" s="72"/>
      <c r="F27" s="72"/>
      <c r="G27" s="72"/>
      <c r="H27" s="72"/>
      <c r="I27" s="72"/>
      <c r="J27" s="73"/>
      <c r="K27" s="73"/>
      <c r="L27" s="73"/>
      <c r="M27" s="73"/>
      <c r="N27" s="73"/>
      <c r="O27" s="67">
        <f t="shared" si="0"/>
        <v>0</v>
      </c>
      <c r="P27" s="74">
        <f t="shared" si="1"/>
        <v>0</v>
      </c>
      <c r="Q27" s="74">
        <f t="shared" si="2"/>
        <v>0</v>
      </c>
    </row>
    <row r="28" spans="1:17" x14ac:dyDescent="0.25">
      <c r="A28" s="62" t="s">
        <v>160</v>
      </c>
      <c r="B28" s="71">
        <v>57.33</v>
      </c>
      <c r="C28" s="72">
        <v>15</v>
      </c>
      <c r="D28" s="72">
        <v>20</v>
      </c>
      <c r="E28" s="72">
        <v>15</v>
      </c>
      <c r="F28" s="72">
        <v>15</v>
      </c>
      <c r="G28" s="72">
        <v>15</v>
      </c>
      <c r="H28" s="72">
        <v>23</v>
      </c>
      <c r="I28" s="72">
        <v>15</v>
      </c>
      <c r="J28" s="73">
        <v>15</v>
      </c>
      <c r="K28" s="73">
        <v>20</v>
      </c>
      <c r="L28" s="73">
        <v>15</v>
      </c>
      <c r="M28" s="73">
        <v>18</v>
      </c>
      <c r="N28" s="73">
        <v>20</v>
      </c>
      <c r="O28" s="67">
        <f t="shared" si="0"/>
        <v>206</v>
      </c>
      <c r="P28" s="74">
        <f t="shared" si="1"/>
        <v>11.809979999999999</v>
      </c>
      <c r="Q28" s="74">
        <f t="shared" si="2"/>
        <v>17.166666666666668</v>
      </c>
    </row>
    <row r="29" spans="1:17" x14ac:dyDescent="0.25">
      <c r="A29" s="62" t="s">
        <v>161</v>
      </c>
      <c r="B29" s="71">
        <v>109.72</v>
      </c>
      <c r="C29" s="72"/>
      <c r="D29" s="72"/>
      <c r="E29" s="72"/>
      <c r="F29" s="72"/>
      <c r="G29" s="72"/>
      <c r="H29" s="72"/>
      <c r="I29" s="72"/>
      <c r="J29" s="73"/>
      <c r="K29" s="73"/>
      <c r="L29" s="73"/>
      <c r="M29" s="73"/>
      <c r="N29" s="73"/>
      <c r="O29" s="67">
        <f t="shared" si="0"/>
        <v>0</v>
      </c>
      <c r="P29" s="74">
        <f t="shared" si="1"/>
        <v>0</v>
      </c>
      <c r="Q29" s="74">
        <f t="shared" si="2"/>
        <v>0</v>
      </c>
    </row>
    <row r="30" spans="1:17" x14ac:dyDescent="0.25">
      <c r="A30" s="62" t="s">
        <v>226</v>
      </c>
      <c r="B30" s="71">
        <v>66.650000000000006</v>
      </c>
      <c r="C30" s="72"/>
      <c r="D30" s="72">
        <v>7.2</v>
      </c>
      <c r="E30" s="72">
        <v>7</v>
      </c>
      <c r="F30" s="72"/>
      <c r="G30" s="72"/>
      <c r="H30" s="72"/>
      <c r="I30" s="72">
        <v>5</v>
      </c>
      <c r="J30" s="73">
        <v>7.5</v>
      </c>
      <c r="K30" s="73"/>
      <c r="L30" s="73"/>
      <c r="M30" s="73">
        <v>5</v>
      </c>
      <c r="N30" s="73"/>
      <c r="O30" s="67">
        <f t="shared" si="0"/>
        <v>31.7</v>
      </c>
      <c r="P30" s="74">
        <f>O30*B30/500</f>
        <v>4.2256100000000005</v>
      </c>
      <c r="Q30" s="74">
        <f t="shared" si="2"/>
        <v>2.6416666666666666</v>
      </c>
    </row>
    <row r="31" spans="1:17" x14ac:dyDescent="0.25">
      <c r="A31" s="62" t="s">
        <v>163</v>
      </c>
      <c r="B31" s="71">
        <v>38.29</v>
      </c>
      <c r="C31" s="72"/>
      <c r="D31" s="72">
        <v>128.4</v>
      </c>
      <c r="E31" s="72"/>
      <c r="F31" s="72">
        <v>197</v>
      </c>
      <c r="G31" s="72"/>
      <c r="H31" s="72"/>
      <c r="I31" s="72">
        <v>20.64</v>
      </c>
      <c r="J31" s="73"/>
      <c r="K31" s="73">
        <v>210</v>
      </c>
      <c r="L31" s="73"/>
      <c r="M31" s="73"/>
      <c r="N31" s="73">
        <v>20.64</v>
      </c>
      <c r="O31" s="67">
        <f t="shared" si="0"/>
        <v>576.67999999999995</v>
      </c>
      <c r="P31" s="74">
        <f t="shared" si="1"/>
        <v>22.081077199999996</v>
      </c>
      <c r="Q31" s="74">
        <f t="shared" si="2"/>
        <v>48.056666666666665</v>
      </c>
    </row>
    <row r="32" spans="1:17" x14ac:dyDescent="0.25">
      <c r="A32" s="62" t="s">
        <v>164</v>
      </c>
      <c r="B32" s="71">
        <v>58.33</v>
      </c>
      <c r="C32" s="72"/>
      <c r="D32" s="72"/>
      <c r="E32" s="72"/>
      <c r="F32" s="72"/>
      <c r="G32" s="72"/>
      <c r="H32" s="72"/>
      <c r="I32" s="72"/>
      <c r="J32" s="73"/>
      <c r="K32" s="73"/>
      <c r="L32" s="73"/>
      <c r="M32" s="73"/>
      <c r="N32" s="73"/>
      <c r="O32" s="67">
        <f t="shared" si="0"/>
        <v>0</v>
      </c>
      <c r="P32" s="74">
        <f t="shared" si="1"/>
        <v>0</v>
      </c>
      <c r="Q32" s="74">
        <f t="shared" si="2"/>
        <v>0</v>
      </c>
    </row>
    <row r="33" spans="1:17" x14ac:dyDescent="0.25">
      <c r="A33" s="62" t="s">
        <v>165</v>
      </c>
      <c r="B33" s="71">
        <v>27.88</v>
      </c>
      <c r="C33" s="72"/>
      <c r="D33" s="72">
        <v>14.4</v>
      </c>
      <c r="E33" s="72">
        <v>5</v>
      </c>
      <c r="F33" s="72"/>
      <c r="G33" s="72"/>
      <c r="H33" s="72">
        <v>7.14</v>
      </c>
      <c r="I33" s="72">
        <v>16</v>
      </c>
      <c r="J33" s="73">
        <v>12</v>
      </c>
      <c r="K33" s="73"/>
      <c r="L33" s="73"/>
      <c r="M33" s="73">
        <v>7.14</v>
      </c>
      <c r="N33" s="73">
        <v>11</v>
      </c>
      <c r="O33" s="67">
        <f t="shared" si="0"/>
        <v>72.680000000000007</v>
      </c>
      <c r="P33" s="74">
        <f t="shared" si="1"/>
        <v>2.0263184000000001</v>
      </c>
      <c r="Q33" s="74">
        <f t="shared" si="2"/>
        <v>6.0566666666666675</v>
      </c>
    </row>
    <row r="34" spans="1:17" x14ac:dyDescent="0.25">
      <c r="A34" s="62" t="s">
        <v>166</v>
      </c>
      <c r="B34" s="71">
        <v>36.47</v>
      </c>
      <c r="C34" s="72"/>
      <c r="D34" s="72">
        <v>25.2</v>
      </c>
      <c r="E34" s="72">
        <v>5</v>
      </c>
      <c r="F34" s="72"/>
      <c r="G34" s="72"/>
      <c r="H34" s="72"/>
      <c r="I34" s="72">
        <v>11.3</v>
      </c>
      <c r="J34" s="73">
        <v>15</v>
      </c>
      <c r="K34" s="73"/>
      <c r="L34" s="73"/>
      <c r="M34" s="73"/>
      <c r="N34" s="73">
        <v>11.3</v>
      </c>
      <c r="O34" s="67">
        <f t="shared" si="0"/>
        <v>67.8</v>
      </c>
      <c r="P34" s="74">
        <f t="shared" si="1"/>
        <v>2.4726659999999998</v>
      </c>
      <c r="Q34" s="74">
        <f t="shared" si="2"/>
        <v>5.6499999999999995</v>
      </c>
    </row>
    <row r="35" spans="1:17" x14ac:dyDescent="0.25">
      <c r="A35" s="62" t="s">
        <v>227</v>
      </c>
      <c r="B35" s="71">
        <v>122.52</v>
      </c>
      <c r="C35" s="72"/>
      <c r="D35" s="72"/>
      <c r="E35" s="72"/>
      <c r="F35" s="72"/>
      <c r="G35" s="72"/>
      <c r="H35" s="72"/>
      <c r="I35" s="72">
        <v>15</v>
      </c>
      <c r="J35" s="73"/>
      <c r="K35" s="73"/>
      <c r="L35" s="73"/>
      <c r="M35" s="73"/>
      <c r="N35" s="73">
        <v>15</v>
      </c>
      <c r="O35" s="67">
        <f t="shared" si="0"/>
        <v>30</v>
      </c>
      <c r="P35" s="74">
        <f>O35*B35/3000</f>
        <v>1.2252000000000001</v>
      </c>
      <c r="Q35" s="74">
        <f t="shared" si="2"/>
        <v>2.5</v>
      </c>
    </row>
    <row r="36" spans="1:17" x14ac:dyDescent="0.25">
      <c r="A36" s="62" t="s">
        <v>168</v>
      </c>
      <c r="B36" s="71">
        <v>125.66</v>
      </c>
      <c r="C36" s="72"/>
      <c r="D36" s="72"/>
      <c r="E36" s="72"/>
      <c r="F36" s="72"/>
      <c r="G36" s="72"/>
      <c r="H36" s="72">
        <v>69.42</v>
      </c>
      <c r="I36" s="72"/>
      <c r="J36" s="73"/>
      <c r="K36" s="73"/>
      <c r="L36" s="73"/>
      <c r="M36" s="73">
        <v>69.42</v>
      </c>
      <c r="N36" s="73"/>
      <c r="O36" s="67">
        <f t="shared" si="0"/>
        <v>138.84</v>
      </c>
      <c r="P36" s="74">
        <f t="shared" si="1"/>
        <v>17.446634400000001</v>
      </c>
      <c r="Q36" s="74">
        <f t="shared" si="2"/>
        <v>11.57</v>
      </c>
    </row>
    <row r="37" spans="1:17" x14ac:dyDescent="0.25">
      <c r="A37" s="62" t="s">
        <v>228</v>
      </c>
      <c r="B37" s="71">
        <v>56.85</v>
      </c>
      <c r="C37" s="72"/>
      <c r="D37" s="72"/>
      <c r="E37" s="72"/>
      <c r="F37" s="72"/>
      <c r="G37" s="72"/>
      <c r="H37" s="72"/>
      <c r="I37" s="72"/>
      <c r="J37" s="73"/>
      <c r="K37" s="73"/>
      <c r="L37" s="73"/>
      <c r="M37" s="73"/>
      <c r="N37" s="73"/>
      <c r="O37" s="67">
        <f t="shared" si="0"/>
        <v>0</v>
      </c>
      <c r="P37" s="74">
        <f>O37*B37/425</f>
        <v>0</v>
      </c>
      <c r="Q37" s="74">
        <f t="shared" si="2"/>
        <v>0</v>
      </c>
    </row>
    <row r="38" spans="1:17" x14ac:dyDescent="0.25">
      <c r="A38" s="62" t="s">
        <v>229</v>
      </c>
      <c r="B38" s="71"/>
      <c r="C38" s="72"/>
      <c r="D38" s="72"/>
      <c r="E38" s="72"/>
      <c r="F38" s="72"/>
      <c r="G38" s="72"/>
      <c r="H38" s="72"/>
      <c r="I38" s="72"/>
      <c r="J38" s="73"/>
      <c r="K38" s="73"/>
      <c r="L38" s="73"/>
      <c r="M38" s="73"/>
      <c r="N38" s="73"/>
      <c r="O38" s="67">
        <f t="shared" si="0"/>
        <v>0</v>
      </c>
      <c r="P38" s="74">
        <f t="shared" si="1"/>
        <v>0</v>
      </c>
      <c r="Q38" s="74">
        <f t="shared" si="2"/>
        <v>0</v>
      </c>
    </row>
    <row r="39" spans="1:17" x14ac:dyDescent="0.25">
      <c r="A39" s="62" t="s">
        <v>230</v>
      </c>
      <c r="B39" s="71"/>
      <c r="C39" s="72"/>
      <c r="D39" s="72"/>
      <c r="E39" s="72"/>
      <c r="F39" s="72"/>
      <c r="G39" s="72"/>
      <c r="H39" s="72"/>
      <c r="I39" s="72"/>
      <c r="J39" s="73"/>
      <c r="K39" s="73"/>
      <c r="L39" s="73"/>
      <c r="M39" s="73"/>
      <c r="N39" s="73"/>
      <c r="O39" s="67">
        <f t="shared" si="0"/>
        <v>0</v>
      </c>
      <c r="P39" s="74">
        <f t="shared" si="1"/>
        <v>0</v>
      </c>
      <c r="Q39" s="74">
        <f t="shared" si="2"/>
        <v>0</v>
      </c>
    </row>
    <row r="40" spans="1:17" x14ac:dyDescent="0.25">
      <c r="A40" s="62" t="s">
        <v>172</v>
      </c>
      <c r="B40" s="71">
        <v>37.64</v>
      </c>
      <c r="C40" s="72"/>
      <c r="D40" s="72"/>
      <c r="E40" s="72"/>
      <c r="F40" s="72">
        <v>73</v>
      </c>
      <c r="G40" s="72"/>
      <c r="H40" s="72"/>
      <c r="I40" s="72">
        <v>15.3</v>
      </c>
      <c r="J40" s="73">
        <v>73</v>
      </c>
      <c r="K40" s="73"/>
      <c r="L40" s="73"/>
      <c r="M40" s="73"/>
      <c r="N40" s="73">
        <v>15.3</v>
      </c>
      <c r="O40" s="67">
        <f t="shared" si="0"/>
        <v>176.60000000000002</v>
      </c>
      <c r="P40" s="74">
        <f t="shared" si="1"/>
        <v>6.6472240000000014</v>
      </c>
      <c r="Q40" s="74">
        <f t="shared" si="2"/>
        <v>14.716666666666669</v>
      </c>
    </row>
    <row r="41" spans="1:17" x14ac:dyDescent="0.25">
      <c r="A41" s="62" t="s">
        <v>173</v>
      </c>
      <c r="B41" s="71">
        <v>11.9</v>
      </c>
      <c r="C41" s="72">
        <v>2.5</v>
      </c>
      <c r="D41" s="72">
        <v>1</v>
      </c>
      <c r="E41" s="72">
        <v>3.6</v>
      </c>
      <c r="F41" s="72">
        <v>2</v>
      </c>
      <c r="G41" s="72">
        <v>4</v>
      </c>
      <c r="H41" s="72">
        <v>3.6</v>
      </c>
      <c r="I41" s="72">
        <v>4</v>
      </c>
      <c r="J41" s="73">
        <v>2</v>
      </c>
      <c r="K41" s="73">
        <v>2</v>
      </c>
      <c r="L41" s="73">
        <v>3.6</v>
      </c>
      <c r="M41" s="73">
        <v>3</v>
      </c>
      <c r="N41" s="73">
        <v>4.5999999999999996</v>
      </c>
      <c r="O41" s="67">
        <f t="shared" si="0"/>
        <v>35.9</v>
      </c>
      <c r="P41" s="74">
        <f t="shared" si="1"/>
        <v>0.42720999999999998</v>
      </c>
      <c r="Q41" s="74">
        <f t="shared" si="2"/>
        <v>2.9916666666666667</v>
      </c>
    </row>
    <row r="42" spans="1:17" x14ac:dyDescent="0.25">
      <c r="A42" s="62" t="s">
        <v>231</v>
      </c>
      <c r="B42" s="71">
        <v>30.8</v>
      </c>
      <c r="C42" s="72">
        <v>46.2</v>
      </c>
      <c r="D42" s="72">
        <v>30</v>
      </c>
      <c r="E42" s="72">
        <v>30</v>
      </c>
      <c r="F42" s="72">
        <v>44.4</v>
      </c>
      <c r="G42" s="72">
        <v>46.2</v>
      </c>
      <c r="H42" s="72">
        <v>30</v>
      </c>
      <c r="I42" s="72">
        <v>38</v>
      </c>
      <c r="J42" s="73">
        <v>30</v>
      </c>
      <c r="K42" s="73">
        <v>46.2</v>
      </c>
      <c r="L42" s="73">
        <v>46.2</v>
      </c>
      <c r="M42" s="73">
        <v>30</v>
      </c>
      <c r="N42" s="73">
        <v>30</v>
      </c>
      <c r="O42" s="67">
        <f t="shared" si="0"/>
        <v>447.2</v>
      </c>
      <c r="P42" s="74">
        <f>O42*B42/500</f>
        <v>27.547519999999999</v>
      </c>
      <c r="Q42" s="74">
        <f t="shared" si="2"/>
        <v>37.266666666666666</v>
      </c>
    </row>
    <row r="43" spans="1:17" x14ac:dyDescent="0.25">
      <c r="A43" s="62" t="s">
        <v>232</v>
      </c>
      <c r="B43" s="71">
        <v>28.7</v>
      </c>
      <c r="C43" s="72">
        <v>20</v>
      </c>
      <c r="D43" s="72">
        <v>20</v>
      </c>
      <c r="E43" s="72">
        <v>20</v>
      </c>
      <c r="F43" s="72">
        <v>20</v>
      </c>
      <c r="G43" s="72">
        <v>20</v>
      </c>
      <c r="H43" s="72">
        <v>20</v>
      </c>
      <c r="I43" s="72">
        <v>20</v>
      </c>
      <c r="J43" s="72">
        <v>20</v>
      </c>
      <c r="K43" s="72">
        <v>20</v>
      </c>
      <c r="L43" s="72">
        <v>20</v>
      </c>
      <c r="M43" s="72">
        <v>20</v>
      </c>
      <c r="N43" s="72">
        <v>20</v>
      </c>
      <c r="O43" s="67">
        <f t="shared" si="0"/>
        <v>240</v>
      </c>
      <c r="P43" s="74">
        <f>O43*B43/500</f>
        <v>13.776</v>
      </c>
      <c r="Q43" s="74">
        <f t="shared" si="2"/>
        <v>20</v>
      </c>
    </row>
    <row r="44" spans="1:17" x14ac:dyDescent="0.25">
      <c r="A44" s="62" t="s">
        <v>233</v>
      </c>
      <c r="B44" s="71">
        <v>63.3</v>
      </c>
      <c r="C44" s="72"/>
      <c r="D44" s="72">
        <v>4</v>
      </c>
      <c r="E44" s="72"/>
      <c r="F44" s="72"/>
      <c r="G44" s="72"/>
      <c r="H44" s="72"/>
      <c r="I44" s="72"/>
      <c r="J44" s="73"/>
      <c r="K44" s="73"/>
      <c r="L44" s="73"/>
      <c r="M44" s="73"/>
      <c r="N44" s="73">
        <v>4</v>
      </c>
      <c r="O44" s="67">
        <f t="shared" si="0"/>
        <v>8</v>
      </c>
      <c r="P44" s="74">
        <f>O44*B44/250</f>
        <v>2.0255999999999998</v>
      </c>
      <c r="Q44" s="74">
        <f t="shared" si="2"/>
        <v>0.66666666666666663</v>
      </c>
    </row>
    <row r="45" spans="1:17" x14ac:dyDescent="0.25">
      <c r="A45" s="62" t="s">
        <v>234</v>
      </c>
      <c r="B45" s="71">
        <v>122.56</v>
      </c>
      <c r="C45" s="72"/>
      <c r="D45" s="72"/>
      <c r="E45" s="72"/>
      <c r="F45" s="72"/>
      <c r="G45" s="72"/>
      <c r="H45" s="72">
        <v>5</v>
      </c>
      <c r="I45" s="72"/>
      <c r="J45" s="73"/>
      <c r="K45" s="73">
        <v>5</v>
      </c>
      <c r="L45" s="73"/>
      <c r="M45" s="73"/>
      <c r="N45" s="73"/>
      <c r="O45" s="67">
        <f t="shared" si="0"/>
        <v>10</v>
      </c>
      <c r="P45" s="74">
        <f t="shared" ref="P45" si="3">O45*B45/250</f>
        <v>4.9023999999999992</v>
      </c>
      <c r="Q45" s="74">
        <f t="shared" si="2"/>
        <v>0.83333333333333337</v>
      </c>
    </row>
    <row r="46" spans="1:17" x14ac:dyDescent="0.25">
      <c r="A46" s="62" t="s">
        <v>235</v>
      </c>
      <c r="B46" s="71">
        <v>67.099999999999994</v>
      </c>
      <c r="C46" s="72">
        <v>1</v>
      </c>
      <c r="D46" s="72"/>
      <c r="E46" s="72">
        <v>1</v>
      </c>
      <c r="F46" s="72">
        <v>1</v>
      </c>
      <c r="G46" s="72">
        <v>1</v>
      </c>
      <c r="H46" s="72"/>
      <c r="I46" s="72">
        <v>1</v>
      </c>
      <c r="J46" s="73">
        <v>1</v>
      </c>
      <c r="K46" s="73"/>
      <c r="L46" s="73">
        <v>1</v>
      </c>
      <c r="M46" s="73">
        <v>1</v>
      </c>
      <c r="N46" s="73"/>
      <c r="O46" s="67">
        <f t="shared" si="0"/>
        <v>8</v>
      </c>
      <c r="P46" s="74">
        <f>O46*B46/100</f>
        <v>5.3679999999999994</v>
      </c>
      <c r="Q46" s="74">
        <f t="shared" si="2"/>
        <v>0.66666666666666663</v>
      </c>
    </row>
    <row r="47" spans="1:17" x14ac:dyDescent="0.25">
      <c r="A47" s="62" t="s">
        <v>236</v>
      </c>
      <c r="B47" s="71">
        <v>16.899999999999999</v>
      </c>
      <c r="C47" s="72"/>
      <c r="D47" s="72"/>
      <c r="E47" s="72"/>
      <c r="F47" s="72"/>
      <c r="G47" s="72"/>
      <c r="H47" s="72"/>
      <c r="I47" s="72"/>
      <c r="J47" s="73"/>
      <c r="K47" s="73"/>
      <c r="L47" s="73"/>
      <c r="M47" s="73"/>
      <c r="N47" s="73"/>
      <c r="O47" s="67">
        <f t="shared" si="0"/>
        <v>0</v>
      </c>
      <c r="P47" s="74">
        <f>O47*B47</f>
        <v>0</v>
      </c>
      <c r="Q47" s="74">
        <f t="shared" si="2"/>
        <v>0</v>
      </c>
    </row>
    <row r="48" spans="1:17" x14ac:dyDescent="0.25">
      <c r="A48" s="62" t="s">
        <v>237</v>
      </c>
      <c r="B48" s="71">
        <v>381.83</v>
      </c>
      <c r="C48" s="72"/>
      <c r="D48" s="72"/>
      <c r="E48" s="72"/>
      <c r="F48" s="72"/>
      <c r="G48" s="72"/>
      <c r="H48" s="72"/>
      <c r="I48" s="72"/>
      <c r="J48" s="73"/>
      <c r="K48" s="73"/>
      <c r="L48" s="73"/>
      <c r="M48" s="73"/>
      <c r="N48" s="73"/>
      <c r="O48" s="67">
        <f t="shared" si="0"/>
        <v>0</v>
      </c>
      <c r="P48" s="74">
        <f t="shared" si="1"/>
        <v>0</v>
      </c>
      <c r="Q48" s="74">
        <f t="shared" si="2"/>
        <v>0</v>
      </c>
    </row>
    <row r="49" spans="1:17" x14ac:dyDescent="0.25">
      <c r="A49" s="62" t="s">
        <v>238</v>
      </c>
      <c r="B49" s="71"/>
      <c r="C49" s="72"/>
      <c r="D49" s="72"/>
      <c r="E49" s="72"/>
      <c r="F49" s="72"/>
      <c r="G49" s="72"/>
      <c r="H49" s="72"/>
      <c r="I49" s="72"/>
      <c r="J49" s="73"/>
      <c r="K49" s="73"/>
      <c r="L49" s="73"/>
      <c r="M49" s="73"/>
      <c r="N49" s="73"/>
      <c r="O49" s="67">
        <f t="shared" si="0"/>
        <v>0</v>
      </c>
      <c r="P49" s="74">
        <f t="shared" si="1"/>
        <v>0</v>
      </c>
      <c r="Q49" s="74">
        <f t="shared" si="2"/>
        <v>0</v>
      </c>
    </row>
    <row r="50" spans="1:17" x14ac:dyDescent="0.25">
      <c r="A50" s="62" t="s">
        <v>239</v>
      </c>
      <c r="B50" s="71"/>
      <c r="C50" s="72"/>
      <c r="D50" s="72"/>
      <c r="E50" s="72"/>
      <c r="F50" s="72"/>
      <c r="G50" s="72"/>
      <c r="H50" s="72"/>
      <c r="I50" s="72"/>
      <c r="J50" s="73"/>
      <c r="K50" s="73"/>
      <c r="L50" s="73"/>
      <c r="M50" s="73"/>
      <c r="N50" s="73"/>
      <c r="O50" s="67">
        <f t="shared" si="0"/>
        <v>0</v>
      </c>
      <c r="P50" s="74">
        <f t="shared" si="1"/>
        <v>0</v>
      </c>
      <c r="Q50" s="74">
        <f t="shared" si="2"/>
        <v>0</v>
      </c>
    </row>
    <row r="51" spans="1:17" x14ac:dyDescent="0.25">
      <c r="A51" s="62" t="s">
        <v>180</v>
      </c>
      <c r="B51" s="71">
        <v>115.21</v>
      </c>
      <c r="C51" s="72"/>
      <c r="D51" s="72"/>
      <c r="E51" s="72"/>
      <c r="F51" s="72"/>
      <c r="G51" s="72"/>
      <c r="H51" s="72">
        <v>100</v>
      </c>
      <c r="I51" s="72"/>
      <c r="J51" s="73"/>
      <c r="K51" s="73"/>
      <c r="L51" s="73"/>
      <c r="M51" s="73"/>
      <c r="N51" s="73"/>
      <c r="O51" s="67">
        <f t="shared" si="0"/>
        <v>100</v>
      </c>
      <c r="P51" s="74">
        <f t="shared" si="1"/>
        <v>11.521000000000001</v>
      </c>
      <c r="Q51" s="74">
        <f t="shared" si="2"/>
        <v>8.3333333333333339</v>
      </c>
    </row>
    <row r="52" spans="1:17" x14ac:dyDescent="0.25">
      <c r="A52" s="62" t="s">
        <v>181</v>
      </c>
      <c r="B52" s="71">
        <v>83.34</v>
      </c>
      <c r="C52" s="72"/>
      <c r="D52" s="62"/>
      <c r="E52" s="72"/>
      <c r="F52" s="72"/>
      <c r="G52" s="75"/>
      <c r="H52" s="75"/>
      <c r="I52" s="72"/>
      <c r="J52" s="72"/>
      <c r="K52" s="79"/>
      <c r="L52" s="79"/>
      <c r="M52" s="79"/>
      <c r="N52" s="79"/>
      <c r="O52" s="67">
        <f t="shared" si="0"/>
        <v>0</v>
      </c>
      <c r="P52" s="74">
        <f t="shared" si="1"/>
        <v>0</v>
      </c>
      <c r="Q52" s="74">
        <f t="shared" si="2"/>
        <v>0</v>
      </c>
    </row>
    <row r="53" spans="1:17" x14ac:dyDescent="0.25">
      <c r="A53" s="62" t="s">
        <v>182</v>
      </c>
      <c r="B53" s="71">
        <v>81.92</v>
      </c>
      <c r="C53" s="72"/>
      <c r="D53" s="72">
        <v>100</v>
      </c>
      <c r="E53" s="72"/>
      <c r="F53" s="72"/>
      <c r="G53" s="72"/>
      <c r="H53" s="72"/>
      <c r="I53" s="72">
        <v>100</v>
      </c>
      <c r="J53" s="72"/>
      <c r="K53" s="72"/>
      <c r="L53" s="72"/>
      <c r="M53" s="73"/>
      <c r="N53" s="73">
        <v>100</v>
      </c>
      <c r="O53" s="67">
        <f t="shared" si="0"/>
        <v>300</v>
      </c>
      <c r="P53" s="74">
        <f t="shared" si="1"/>
        <v>24.576000000000001</v>
      </c>
      <c r="Q53" s="74">
        <f t="shared" si="2"/>
        <v>25</v>
      </c>
    </row>
    <row r="54" spans="1:17" x14ac:dyDescent="0.25">
      <c r="A54" s="62" t="s">
        <v>240</v>
      </c>
      <c r="B54" s="71">
        <v>147.05000000000001</v>
      </c>
      <c r="C54" s="72"/>
      <c r="D54" s="72"/>
      <c r="E54" s="72">
        <v>8</v>
      </c>
      <c r="F54" s="72"/>
      <c r="G54" s="72"/>
      <c r="H54" s="72"/>
      <c r="I54" s="72"/>
      <c r="J54" s="73">
        <v>8</v>
      </c>
      <c r="K54" s="73"/>
      <c r="L54" s="73">
        <v>8</v>
      </c>
      <c r="M54" s="73"/>
      <c r="N54" s="73"/>
      <c r="O54" s="67">
        <f t="shared" si="0"/>
        <v>24</v>
      </c>
      <c r="P54" s="74">
        <f t="shared" si="1"/>
        <v>3.5292000000000003</v>
      </c>
      <c r="Q54" s="74">
        <f t="shared" si="2"/>
        <v>2</v>
      </c>
    </row>
    <row r="55" spans="1:17" x14ac:dyDescent="0.25">
      <c r="A55" s="62" t="s">
        <v>184</v>
      </c>
      <c r="B55" s="71">
        <v>135.91999999999999</v>
      </c>
      <c r="C55" s="72"/>
      <c r="D55" s="72"/>
      <c r="E55" s="72"/>
      <c r="F55" s="72"/>
      <c r="G55" s="72"/>
      <c r="H55" s="72"/>
      <c r="I55" s="72"/>
      <c r="J55" s="73"/>
      <c r="K55" s="73"/>
      <c r="L55" s="73"/>
      <c r="M55" s="73"/>
      <c r="N55" s="73"/>
      <c r="O55" s="67">
        <f t="shared" si="0"/>
        <v>0</v>
      </c>
      <c r="P55" s="74">
        <f t="shared" si="1"/>
        <v>0</v>
      </c>
      <c r="Q55" s="74">
        <f t="shared" si="2"/>
        <v>0</v>
      </c>
    </row>
    <row r="56" spans="1:17" x14ac:dyDescent="0.25">
      <c r="A56" s="62" t="s">
        <v>185</v>
      </c>
      <c r="B56" s="71">
        <v>118.12</v>
      </c>
      <c r="C56" s="72"/>
      <c r="D56" s="72"/>
      <c r="E56" s="72"/>
      <c r="F56" s="72"/>
      <c r="G56" s="72"/>
      <c r="H56" s="72"/>
      <c r="I56" s="72"/>
      <c r="J56" s="73"/>
      <c r="K56" s="73"/>
      <c r="L56" s="73"/>
      <c r="M56" s="73"/>
      <c r="N56" s="73"/>
      <c r="O56" s="67">
        <f t="shared" si="0"/>
        <v>0</v>
      </c>
      <c r="P56" s="74">
        <f t="shared" si="1"/>
        <v>0</v>
      </c>
      <c r="Q56" s="74">
        <f t="shared" si="2"/>
        <v>0</v>
      </c>
    </row>
    <row r="57" spans="1:17" x14ac:dyDescent="0.25">
      <c r="A57" s="62" t="s">
        <v>186</v>
      </c>
      <c r="B57" s="71">
        <v>187.4</v>
      </c>
      <c r="C57" s="72"/>
      <c r="D57" s="72">
        <v>104</v>
      </c>
      <c r="E57" s="72"/>
      <c r="F57" s="72">
        <v>153</v>
      </c>
      <c r="G57" s="72"/>
      <c r="H57" s="72"/>
      <c r="I57" s="72"/>
      <c r="J57" s="73">
        <v>96</v>
      </c>
      <c r="K57" s="73"/>
      <c r="L57" s="73"/>
      <c r="M57" s="73">
        <v>99</v>
      </c>
      <c r="N57" s="73"/>
      <c r="O57" s="67">
        <f t="shared" si="0"/>
        <v>452</v>
      </c>
      <c r="P57" s="74">
        <f t="shared" si="1"/>
        <v>84.704800000000006</v>
      </c>
      <c r="Q57" s="74">
        <f t="shared" si="2"/>
        <v>37.666666666666664</v>
      </c>
    </row>
    <row r="58" spans="1:17" x14ac:dyDescent="0.25">
      <c r="A58" s="62" t="s">
        <v>187</v>
      </c>
      <c r="B58" s="71">
        <v>314.63</v>
      </c>
      <c r="C58" s="72"/>
      <c r="D58" s="72"/>
      <c r="E58" s="72"/>
      <c r="F58" s="72"/>
      <c r="G58" s="72"/>
      <c r="H58" s="72"/>
      <c r="I58" s="72"/>
      <c r="J58" s="73"/>
      <c r="K58" s="73"/>
      <c r="L58" s="73"/>
      <c r="M58" s="73"/>
      <c r="N58" s="73"/>
      <c r="O58" s="67">
        <f t="shared" si="0"/>
        <v>0</v>
      </c>
      <c r="P58" s="74">
        <f t="shared" si="1"/>
        <v>0</v>
      </c>
      <c r="Q58" s="74">
        <f t="shared" si="2"/>
        <v>0</v>
      </c>
    </row>
    <row r="59" spans="1:17" x14ac:dyDescent="0.25">
      <c r="A59" s="62" t="s">
        <v>188</v>
      </c>
      <c r="B59" s="71"/>
      <c r="C59" s="78"/>
      <c r="D59" s="72"/>
      <c r="E59" s="72"/>
      <c r="F59" s="72"/>
      <c r="G59" s="72"/>
      <c r="H59" s="72"/>
      <c r="I59" s="72"/>
      <c r="J59" s="73"/>
      <c r="K59" s="73"/>
      <c r="L59" s="73"/>
      <c r="M59" s="73"/>
      <c r="N59" s="73"/>
      <c r="O59" s="67">
        <f t="shared" si="0"/>
        <v>0</v>
      </c>
      <c r="P59" s="74">
        <f t="shared" si="1"/>
        <v>0</v>
      </c>
      <c r="Q59" s="74">
        <f t="shared" si="2"/>
        <v>0</v>
      </c>
    </row>
    <row r="60" spans="1:17" x14ac:dyDescent="0.25">
      <c r="A60" s="62" t="s">
        <v>241</v>
      </c>
      <c r="B60" s="71">
        <v>97.09</v>
      </c>
      <c r="C60" s="62">
        <v>9</v>
      </c>
      <c r="D60" s="79"/>
      <c r="E60" s="62"/>
      <c r="F60" s="62">
        <v>9</v>
      </c>
      <c r="G60" s="62">
        <v>9</v>
      </c>
      <c r="H60" s="62"/>
      <c r="I60" s="62"/>
      <c r="J60" s="80"/>
      <c r="K60" s="80">
        <v>9</v>
      </c>
      <c r="L60" s="80">
        <v>9</v>
      </c>
      <c r="M60" s="80"/>
      <c r="N60" s="80"/>
      <c r="O60" s="67">
        <f t="shared" si="0"/>
        <v>45</v>
      </c>
      <c r="P60" s="74">
        <f t="shared" si="1"/>
        <v>4.3690500000000005</v>
      </c>
      <c r="Q60" s="74">
        <f t="shared" si="2"/>
        <v>3.75</v>
      </c>
    </row>
    <row r="61" spans="1:17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81">
        <f>SUM(P8:P60)</f>
        <v>674.99871749999988</v>
      </c>
      <c r="Q61" s="7"/>
    </row>
    <row r="62" spans="1:17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82"/>
      <c r="P62" s="7"/>
      <c r="Q62" s="7"/>
    </row>
    <row r="63" spans="1:17" x14ac:dyDescent="0.25">
      <c r="A63" s="62" t="s">
        <v>242</v>
      </c>
      <c r="B63" s="62"/>
      <c r="C63" s="74">
        <f>C8*$B8/1000+C9*$B9/1000+C10*$B10/1000+C11*$B11/1000+C12*$B12/1000+C13*$B13/1000+C14*$B14/1000+C15*$B15/1000+C16*$B16+C17*$B17/1000+C18*$B18/1000+C19*$B19/1000+C20*$B20/1000+C21*$B21/1000+C22*$B22/1000+C23*$B23/1000+C24*$B24/1000+C25*$B25/1000+C26*$B26/1000+C27*$B27/1000+C28*$B28/1000+C29*$B29/1000+C30*$B30/500+C31*$B31/1000+C32*$B32/1000+C33*$B33/1000+C34*$B34/1000+C35*$B35/3000+C36*$B36/1000+C37*$B37/425+C38*$B38/1000+C39*$B39/1000+C40*$B40/1000+C41*$B41/1000+C42*$B42/500+C43*$B43/500+C44*$B44/250+C45*$B45/250+C46*$B46/100+C47*$B47+C48*$B48/1000+C49*$B49/1000+C50*$B50/1000+C51*$B51/1000+C52*$B52/1000+C53*$B53/1000+C54*$B54/1000+C55*$B55/1000+C56*$B56/1000+C57*$B57/1000+C58*$B58/1000+C59*$B59/1000+C60*$B60/1000</f>
        <v>47.053467999999995</v>
      </c>
      <c r="D63" s="74">
        <f t="shared" ref="D63:N63" si="4">D8*$B8/1000+D9*$B9/1000+D10*$B10/1000+D11*$B11/1000+D12*$B12/1000+D13*$B13/1000+D14*$B14/1000+D15*$B15/1000+D16*$B16+D17*$B17/1000+D18*$B18/1000+D19*$B19/1000+D20*$B20/1000+D21*$B21/1000+D22*$B22/1000+D23*$B23/1000+D24*$B24/1000+D25*$B25/1000+D26*$B26/1000+D27*$B27/1000+D28*$B28/1000+D29*$B29/1000+D30*$B30/500+D31*$B31/1000+D32*$B32/1000+D33*$B33/1000+D34*$B34/1000+D35*$B35/3000+D36*$B36/1000+D37*$B37/425+D38*$B38/1000+D39*$B39/1000+D40*$B40/1000+D41*$B41/1000+D42*$B42/500+D43*$B43/500+D44*$B44/250+D45*$B45/250+D46*$B46/100+D47*$B47+D48*$B48/1000+D49*$B49/1000+D50*$B50/1000+D51*$B51/1000+D52*$B52/1000+D53*$B53/1000+D54*$B54/1000+D55*$B55/1000+D56*$B56/1000+D57*$B57/1000+D58*$B58/1000+D59*$B59/1000+D60*$B60/1000</f>
        <v>46.699731999999997</v>
      </c>
      <c r="E63" s="74">
        <f t="shared" si="4"/>
        <v>48.792324999999998</v>
      </c>
      <c r="F63" s="74">
        <f t="shared" si="4"/>
        <v>57.395336000000007</v>
      </c>
      <c r="G63" s="74">
        <f t="shared" si="4"/>
        <v>48.181165999999997</v>
      </c>
      <c r="H63" s="74">
        <f t="shared" si="4"/>
        <v>95.327378399999986</v>
      </c>
      <c r="I63" s="74">
        <f t="shared" si="4"/>
        <v>53.954240600000013</v>
      </c>
      <c r="J63" s="74">
        <f t="shared" si="4"/>
        <v>33.289922000000004</v>
      </c>
      <c r="K63" s="74">
        <f t="shared" si="4"/>
        <v>71.161722000000012</v>
      </c>
      <c r="L63" s="74">
        <f t="shared" si="4"/>
        <v>43.851452999999999</v>
      </c>
      <c r="M63" s="74">
        <f t="shared" si="4"/>
        <v>45.045705900000002</v>
      </c>
      <c r="N63" s="74">
        <f t="shared" si="4"/>
        <v>84.246268599999979</v>
      </c>
      <c r="O63" s="7"/>
      <c r="P63" s="83">
        <f>SUM(B63:N63)/12</f>
        <v>56.249893125</v>
      </c>
      <c r="Q63" s="84"/>
    </row>
    <row r="64" spans="1:17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</row>
    <row r="65" spans="1:17" x14ac:dyDescent="0.25">
      <c r="A65" s="7"/>
      <c r="B65" s="7"/>
      <c r="C65" s="8">
        <v>1</v>
      </c>
      <c r="D65" s="8">
        <v>2</v>
      </c>
      <c r="E65" s="8">
        <v>3</v>
      </c>
      <c r="F65" s="8">
        <v>4</v>
      </c>
      <c r="G65" s="8">
        <v>5</v>
      </c>
      <c r="H65" s="8">
        <v>6</v>
      </c>
      <c r="I65" s="8">
        <v>7</v>
      </c>
      <c r="J65" s="8">
        <v>8</v>
      </c>
      <c r="K65" s="8">
        <v>9</v>
      </c>
      <c r="L65" s="8">
        <v>10</v>
      </c>
      <c r="M65" s="8">
        <v>11</v>
      </c>
      <c r="N65" s="8">
        <v>12</v>
      </c>
      <c r="O65" s="82"/>
      <c r="P65" s="85"/>
      <c r="Q65" s="85"/>
    </row>
    <row r="66" spans="1:17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</row>
    <row r="67" spans="1:17" x14ac:dyDescent="0.25">
      <c r="A67" s="81"/>
      <c r="B67" s="81"/>
      <c r="C67" s="81"/>
      <c r="D67" s="81"/>
      <c r="E67" s="81"/>
      <c r="F67" s="81"/>
      <c r="G67" s="81"/>
      <c r="H67" s="86">
        <f>(C63+D63+E63+F63+G63+H63)/6</f>
        <v>57.241567566666667</v>
      </c>
      <c r="I67" s="81"/>
      <c r="J67" s="81"/>
      <c r="K67" s="81"/>
      <c r="L67" s="81"/>
      <c r="M67" s="81"/>
      <c r="N67" s="86">
        <f>(I63+J63+K63+L63+M63+N63)/6</f>
        <v>55.258218683333332</v>
      </c>
      <c r="O67" s="81"/>
      <c r="P67" s="81">
        <f>(H67+N67)/2</f>
        <v>56.249893125</v>
      </c>
      <c r="Q67" s="81"/>
    </row>
    <row r="68" spans="1:17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</row>
    <row r="69" spans="1:17" x14ac:dyDescent="0.25">
      <c r="A69" s="7"/>
      <c r="B69" s="7"/>
      <c r="C69" s="7"/>
      <c r="D69" s="7"/>
      <c r="E69" s="7"/>
      <c r="F69" s="7"/>
      <c r="G69" s="7">
        <f>(C63+D63+E63+F63+G63)/5</f>
        <v>49.624405400000001</v>
      </c>
      <c r="H69" s="7"/>
      <c r="I69" s="7"/>
      <c r="J69" s="7"/>
      <c r="K69" s="7"/>
      <c r="L69" s="7"/>
      <c r="M69" s="7">
        <f>(I63+J63+K63+L63+M63)/5</f>
        <v>49.460608700000009</v>
      </c>
      <c r="N69" s="7"/>
      <c r="O69" s="7"/>
      <c r="P69" s="7">
        <f>(G69+M69)/2</f>
        <v>49.542507050000005</v>
      </c>
      <c r="Q69" s="7"/>
    </row>
    <row r="70" spans="1:17" x14ac:dyDescent="0.25">
      <c r="C70" s="87"/>
    </row>
  </sheetData>
  <mergeCells count="5">
    <mergeCell ref="A6:A7"/>
    <mergeCell ref="B6:B7"/>
    <mergeCell ref="C6:N6"/>
    <mergeCell ref="O6:O7"/>
    <mergeCell ref="P6:P7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Меню НЗ</vt:lpstr>
      <vt:lpstr>Меню-требование НЗ</vt:lpstr>
      <vt:lpstr>Накопительная НЗ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2022-04-26T10:54:43Z</dcterms:modified>
</cp:coreProperties>
</file>