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65" windowHeight="45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G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J341" i="1" s="1"/>
  <c r="I341" i="1"/>
  <c r="H307" i="1"/>
  <c r="H341" i="1" s="1"/>
  <c r="G341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G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G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J467" i="1" l="1"/>
  <c r="J257" i="1"/>
  <c r="G299" i="1"/>
  <c r="F593" i="1"/>
  <c r="J593" i="1"/>
  <c r="F551" i="1"/>
  <c r="G509" i="1"/>
  <c r="I425" i="1"/>
  <c r="F425" i="1"/>
  <c r="G257" i="1"/>
  <c r="J215" i="1"/>
  <c r="H173" i="1"/>
  <c r="H131" i="1"/>
  <c r="H383" i="1"/>
  <c r="L383" i="1"/>
  <c r="G467" i="1"/>
  <c r="I467" i="1"/>
  <c r="H509" i="1"/>
  <c r="J509" i="1"/>
  <c r="H551" i="1"/>
  <c r="I593" i="1"/>
  <c r="L593" i="1"/>
  <c r="G593" i="1"/>
  <c r="H593" i="1"/>
  <c r="L551" i="1"/>
  <c r="L494" i="1"/>
  <c r="L509" i="1" s="1"/>
  <c r="L425" i="1"/>
  <c r="J551" i="1"/>
  <c r="I551" i="1"/>
  <c r="G551" i="1"/>
  <c r="I509" i="1"/>
  <c r="F509" i="1"/>
  <c r="H467" i="1"/>
  <c r="J425" i="1"/>
  <c r="H425" i="1"/>
  <c r="G425" i="1"/>
  <c r="J383" i="1"/>
  <c r="I383" i="1"/>
  <c r="G38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H215" i="1"/>
  <c r="J299" i="1"/>
  <c r="J89" i="1"/>
  <c r="G131" i="1"/>
  <c r="I215" i="1"/>
  <c r="F257" i="1"/>
  <c r="I47" i="1"/>
  <c r="I131" i="1"/>
  <c r="F173" i="1"/>
  <c r="H257" i="1"/>
  <c r="F594" i="1" l="1"/>
  <c r="I594" i="1"/>
  <c r="J594" i="1"/>
  <c r="G594" i="1"/>
  <c r="H594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  <c r="L594" i="1" l="1"/>
  <c r="A433" i="1"/>
  <c r="A349" i="1"/>
</calcChain>
</file>

<file path=xl/sharedStrings.xml><?xml version="1.0" encoding="utf-8"?>
<sst xmlns="http://schemas.openxmlformats.org/spreadsheetml/2006/main" count="609" uniqueCount="78">
  <si>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</si>
  <si>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</si>
  <si>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</si>
  <si>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</si>
  <si>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</si>
  <si>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</si>
  <si>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</si>
  <si>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</si>
  <si>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</si>
  <si>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</si>
  <si>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</si>
  <si>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</si>
  <si>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</si>
  <si>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</si>
  <si>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</si>
  <si>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</si>
  <si>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</si>
  <si>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</si>
  <si>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</si>
  <si>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</si>
  <si>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</si>
  <si>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</si>
  <si>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</si>
  <si>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</si>
  <si>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</si>
  <si>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</si>
  <si>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</si>
  <si>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</si>
  <si>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</si>
  <si>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</si>
  <si>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</si>
  <si>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</si>
  <si>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</si>
  <si>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</si>
  <si>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</si>
  <si>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</si>
  <si>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</si>
  <si>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</si>
  <si>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</si>
  <si>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</si>
  <si>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</si>
  <si>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</si>
  <si>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</si>
  <si>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</si>
  <si>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</si>
  <si>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яблоко</t>
  </si>
  <si>
    <t>плов из птицы</t>
  </si>
  <si>
    <t>компот из сухофруктов</t>
  </si>
  <si>
    <t>пшеничный</t>
  </si>
  <si>
    <t>дарницкий</t>
  </si>
  <si>
    <t>печенье</t>
  </si>
  <si>
    <t>тефтели говяжьи с соусом</t>
  </si>
  <si>
    <t>макароны отварные с маслом</t>
  </si>
  <si>
    <t>чай черный с сахаром</t>
  </si>
  <si>
    <t>салат из свеклы отварной</t>
  </si>
  <si>
    <t>биточки рыбные с соусом</t>
  </si>
  <si>
    <t>пюре картофельное</t>
  </si>
  <si>
    <t>сыр порционный</t>
  </si>
  <si>
    <t>птица тушенная в соусе</t>
  </si>
  <si>
    <t>каша гречневая рассыпчатая с маслом</t>
  </si>
  <si>
    <t>чай черный с сахаром с лимоном</t>
  </si>
  <si>
    <t>салат из моркови</t>
  </si>
  <si>
    <t>сосиски говяжьи отварные халяль</t>
  </si>
  <si>
    <t>рагу из птицы</t>
  </si>
  <si>
    <t>котлеты куриные с соусом</t>
  </si>
  <si>
    <t>каша гречневая рассыпчатая</t>
  </si>
  <si>
    <t>салат из белокочанной капусты</t>
  </si>
  <si>
    <t>кисель</t>
  </si>
  <si>
    <t>сыр порциями</t>
  </si>
  <si>
    <t>котлеты школьные с соусом</t>
  </si>
  <si>
    <t>сосиски говяжьи халяль</t>
  </si>
  <si>
    <t>хлеб сер.</t>
  </si>
  <si>
    <t>винегрет овощной</t>
  </si>
  <si>
    <t>каша гречневая с маслом</t>
  </si>
  <si>
    <t>каша вязкая молочная рисовая</t>
  </si>
  <si>
    <t>Директор школы</t>
  </si>
  <si>
    <t>В.М.Утяшов</t>
  </si>
  <si>
    <t>МБОУ "Бурдинская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</si>
</sst>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zoomScale="90" zoomScaleNormal="90" workbookViewId="0">
      <pane xSplit="4" ySplit="5" topLeftCell="E504" activePane="bottomRight" state="frozen"/>
      <selection pane="topRight" activeCell="E1" sqref="E1"/>
      <selection pane="bottomLeft" activeCell="A6" sqref="A6"/>
      <selection pane="bottomRight" activeCell="V533" sqref="V533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35.140625" style="2" customWidth="1"/>
    <col min="6" max="6" width="9.28515625" style="2" customWidth="1"/>
    <col min="7" max="7" width="7.7109375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2" width="0.28515625" style="2" customWidth="1"/>
    <col min="13" max="16384" width="9.28515625" style="2"/>
  </cols>
  <sheetData>
    <row r="1" spans="1:12" ht="15" x14ac:dyDescent="0.25">
      <c r="A1" s="1" t="s">
        <v>7</v>
      </c>
      <c r="C1" s="58" t="s">
        <v>77</v>
      </c>
      <c r="D1" s="59"/>
      <c r="E1" s="59"/>
      <c r="F1" s="13" t="s">
        <v>16</v>
      </c>
      <c r="G1" s="2" t="s">
        <v>17</v>
      </c>
      <c r="H1" s="60" t="s">
        <v>75</v>
      </c>
      <c r="I1" s="60"/>
      <c r="J1" s="60"/>
      <c r="K1" s="60"/>
    </row>
    <row r="2" spans="1:12" ht="18" x14ac:dyDescent="0.2">
      <c r="A2" s="40" t="s">
        <v>6</v>
      </c>
      <c r="C2" s="2"/>
      <c r="G2" s="2" t="s">
        <v>18</v>
      </c>
      <c r="H2" s="60" t="s">
        <v>76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9</v>
      </c>
      <c r="I3" s="52">
        <v>1</v>
      </c>
      <c r="J3" s="53">
        <v>2025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45.75" thickBot="1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46</v>
      </c>
      <c r="F6" s="45">
        <v>200</v>
      </c>
      <c r="G6" s="45">
        <v>12.01</v>
      </c>
      <c r="H6" s="45">
        <v>12.95</v>
      </c>
      <c r="I6" s="45">
        <v>27.414000000000001</v>
      </c>
      <c r="J6" s="45">
        <v>237.67</v>
      </c>
      <c r="K6" s="46">
        <v>291</v>
      </c>
      <c r="L6" s="45"/>
    </row>
    <row r="7" spans="1:12" ht="15" x14ac:dyDescent="0.25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5" x14ac:dyDescent="0.25">
      <c r="A8" s="25"/>
      <c r="B8" s="16"/>
      <c r="C8" s="11"/>
      <c r="D8" s="7" t="s">
        <v>22</v>
      </c>
      <c r="E8" s="47" t="s">
        <v>47</v>
      </c>
      <c r="F8" s="48">
        <v>200</v>
      </c>
      <c r="G8" s="48">
        <v>0.66</v>
      </c>
      <c r="H8" s="48">
        <v>1.5</v>
      </c>
      <c r="I8" s="48">
        <v>20.6</v>
      </c>
      <c r="J8" s="48">
        <v>132.80000000000001</v>
      </c>
      <c r="K8" s="49">
        <v>349</v>
      </c>
      <c r="L8" s="48"/>
    </row>
    <row r="9" spans="1:12" ht="15" x14ac:dyDescent="0.25">
      <c r="A9" s="25"/>
      <c r="B9" s="16"/>
      <c r="C9" s="11"/>
      <c r="D9" s="7" t="s">
        <v>32</v>
      </c>
      <c r="E9" s="47" t="s">
        <v>48</v>
      </c>
      <c r="F9" s="48">
        <v>30</v>
      </c>
      <c r="G9" s="48">
        <v>2.2799999999999998</v>
      </c>
      <c r="H9" s="48">
        <v>0.24</v>
      </c>
      <c r="I9" s="48">
        <v>11.76</v>
      </c>
      <c r="J9" s="48">
        <v>71</v>
      </c>
      <c r="K9" s="49">
        <v>573</v>
      </c>
      <c r="L9" s="48"/>
    </row>
    <row r="10" spans="1:12" ht="15" x14ac:dyDescent="0.25">
      <c r="A10" s="25"/>
      <c r="B10" s="16"/>
      <c r="C10" s="11"/>
      <c r="D10" s="7" t="s">
        <v>24</v>
      </c>
      <c r="E10" s="47" t="s">
        <v>45</v>
      </c>
      <c r="F10" s="48">
        <v>100</v>
      </c>
      <c r="G10" s="48">
        <v>0.4</v>
      </c>
      <c r="H10" s="48">
        <v>0.4</v>
      </c>
      <c r="I10" s="48">
        <v>9.8000000000000007</v>
      </c>
      <c r="J10" s="48">
        <v>47</v>
      </c>
      <c r="K10" s="49">
        <v>338</v>
      </c>
      <c r="L10" s="48"/>
    </row>
    <row r="11" spans="1:12" ht="15" x14ac:dyDescent="0.25">
      <c r="A11" s="25"/>
      <c r="B11" s="16"/>
      <c r="C11" s="11"/>
      <c r="D11" s="6" t="s">
        <v>71</v>
      </c>
      <c r="E11" s="47" t="s">
        <v>49</v>
      </c>
      <c r="F11" s="48">
        <v>20</v>
      </c>
      <c r="G11" s="48">
        <v>1</v>
      </c>
      <c r="H11" s="48">
        <v>0.2</v>
      </c>
      <c r="I11" s="48">
        <v>9</v>
      </c>
      <c r="J11" s="48">
        <v>44</v>
      </c>
      <c r="K11" s="49">
        <v>574</v>
      </c>
      <c r="L11" s="48"/>
    </row>
    <row r="12" spans="1:12" ht="13.15" customHeight="1" x14ac:dyDescent="0.25">
      <c r="A12" s="25"/>
      <c r="B12" s="16"/>
      <c r="C12" s="11"/>
      <c r="D12" s="6"/>
      <c r="E12" s="47"/>
      <c r="F12" s="48"/>
      <c r="G12" s="48">
        <v>1.5</v>
      </c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v>550</v>
      </c>
      <c r="G13" s="21">
        <v>16.350000000000001</v>
      </c>
      <c r="H13" s="21">
        <v>16.14</v>
      </c>
      <c r="I13" s="21">
        <f t="shared" ref="I13:J13" si="0">SUM(I6:I12)</f>
        <v>78.573999999999998</v>
      </c>
      <c r="J13" s="21">
        <f t="shared" si="0"/>
        <v>532.47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 x14ac:dyDescent="0.2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 x14ac:dyDescent="0.2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 x14ac:dyDescent="0.2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 x14ac:dyDescent="0.2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 x14ac:dyDescent="0.2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 x14ac:dyDescent="0.2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v>550</v>
      </c>
      <c r="G47" s="34">
        <f t="shared" ref="G47:J47" si="7">G13+G17+G27+G32+G39+G46</f>
        <v>16.350000000000001</v>
      </c>
      <c r="H47" s="34">
        <f t="shared" si="7"/>
        <v>16.14</v>
      </c>
      <c r="I47" s="34">
        <f t="shared" si="7"/>
        <v>78.573999999999998</v>
      </c>
      <c r="J47" s="34">
        <f t="shared" si="7"/>
        <v>532.47</v>
      </c>
      <c r="K47" s="35"/>
      <c r="L47" s="34">
        <f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4" t="s">
        <v>51</v>
      </c>
      <c r="F48" s="45">
        <v>90</v>
      </c>
      <c r="G48" s="45">
        <v>8.9700000000000006</v>
      </c>
      <c r="H48" s="45">
        <v>8.01</v>
      </c>
      <c r="I48" s="45">
        <v>7.12</v>
      </c>
      <c r="J48" s="45">
        <v>142.56</v>
      </c>
      <c r="K48" s="46">
        <v>279</v>
      </c>
      <c r="L48" s="45"/>
    </row>
    <row r="49" spans="1:12" ht="15" x14ac:dyDescent="0.25">
      <c r="A49" s="15"/>
      <c r="B49" s="16"/>
      <c r="C49" s="11"/>
      <c r="D49" s="6" t="s">
        <v>21</v>
      </c>
      <c r="E49" s="47" t="s">
        <v>52</v>
      </c>
      <c r="F49" s="48">
        <v>155</v>
      </c>
      <c r="G49" s="48">
        <v>5.55</v>
      </c>
      <c r="H49" s="48">
        <v>8.9499999999999993</v>
      </c>
      <c r="I49" s="48">
        <v>26.55</v>
      </c>
      <c r="J49" s="48">
        <v>173.2</v>
      </c>
      <c r="K49" s="49">
        <v>203</v>
      </c>
      <c r="L49" s="48"/>
    </row>
    <row r="50" spans="1:12" ht="15" x14ac:dyDescent="0.25">
      <c r="A50" s="15"/>
      <c r="B50" s="16"/>
      <c r="C50" s="11"/>
      <c r="D50" s="7" t="s">
        <v>22</v>
      </c>
      <c r="E50" s="47" t="s">
        <v>53</v>
      </c>
      <c r="F50" s="48">
        <v>200</v>
      </c>
      <c r="G50" s="48">
        <v>0.32100000000000001</v>
      </c>
      <c r="H50" s="48">
        <v>5.0000000000000001E-3</v>
      </c>
      <c r="I50" s="48">
        <v>21.725000000000001</v>
      </c>
      <c r="J50" s="48">
        <v>88</v>
      </c>
      <c r="K50" s="49">
        <v>376</v>
      </c>
      <c r="L50" s="48"/>
    </row>
    <row r="51" spans="1:12" ht="15" x14ac:dyDescent="0.25">
      <c r="A51" s="15"/>
      <c r="B51" s="16"/>
      <c r="C51" s="11"/>
      <c r="D51" s="7" t="s">
        <v>32</v>
      </c>
      <c r="E51" s="47" t="s">
        <v>48</v>
      </c>
      <c r="F51" s="48">
        <v>30</v>
      </c>
      <c r="G51" s="48">
        <v>2.2799999999999998</v>
      </c>
      <c r="H51" s="48">
        <v>0.24</v>
      </c>
      <c r="I51" s="48">
        <v>11.76</v>
      </c>
      <c r="J51" s="48">
        <v>71</v>
      </c>
      <c r="K51" s="49">
        <v>573</v>
      </c>
      <c r="L51" s="48"/>
    </row>
    <row r="52" spans="1:12" ht="15" x14ac:dyDescent="0.25">
      <c r="A52" s="15"/>
      <c r="B52" s="16"/>
      <c r="C52" s="11"/>
      <c r="D52" s="7"/>
      <c r="E52" s="47"/>
      <c r="F52" s="48"/>
      <c r="G52" s="48">
        <v>0.4</v>
      </c>
      <c r="H52" s="48"/>
      <c r="I52" s="48"/>
      <c r="J52" s="48"/>
      <c r="K52" s="49"/>
      <c r="L52" s="48"/>
    </row>
    <row r="53" spans="1:12" ht="15" x14ac:dyDescent="0.25">
      <c r="A53" s="15"/>
      <c r="B53" s="16"/>
      <c r="C53" s="11"/>
      <c r="D53" s="6" t="s">
        <v>27</v>
      </c>
      <c r="E53" s="47" t="s">
        <v>54</v>
      </c>
      <c r="F53" s="48">
        <v>60</v>
      </c>
      <c r="G53" s="48">
        <v>0.84</v>
      </c>
      <c r="H53" s="48">
        <v>1.66</v>
      </c>
      <c r="I53" s="48">
        <v>4.5599999999999996</v>
      </c>
      <c r="J53" s="48">
        <v>54.6</v>
      </c>
      <c r="K53" s="49">
        <v>52</v>
      </c>
      <c r="L53" s="48"/>
    </row>
    <row r="54" spans="1:12" ht="15" x14ac:dyDescent="0.25">
      <c r="A54" s="15"/>
      <c r="B54" s="16"/>
      <c r="C54" s="11"/>
      <c r="D54" s="6" t="s">
        <v>71</v>
      </c>
      <c r="E54" s="47" t="s">
        <v>49</v>
      </c>
      <c r="F54" s="48">
        <v>20</v>
      </c>
      <c r="G54" s="48">
        <v>1</v>
      </c>
      <c r="H54" s="48">
        <v>0.2</v>
      </c>
      <c r="I54" s="48">
        <v>9</v>
      </c>
      <c r="J54" s="48">
        <v>44</v>
      </c>
      <c r="K54" s="49">
        <v>574</v>
      </c>
      <c r="L54" s="48"/>
    </row>
    <row r="55" spans="1:12" ht="15" customHeight="1" x14ac:dyDescent="0.25">
      <c r="A55" s="17"/>
      <c r="B55" s="18"/>
      <c r="C55" s="8"/>
      <c r="D55" s="19" t="s">
        <v>39</v>
      </c>
      <c r="E55" s="9"/>
      <c r="F55" s="21">
        <v>555</v>
      </c>
      <c r="G55" s="21">
        <v>18.960999999999999</v>
      </c>
      <c r="H55" s="21">
        <f t="shared" ref="H55" si="8">SUM(H48:H54)</f>
        <v>19.064999999999998</v>
      </c>
      <c r="I55" s="21">
        <f t="shared" ref="I55" si="9">SUM(I48:I54)</f>
        <v>80.715000000000003</v>
      </c>
      <c r="J55" s="21">
        <f t="shared" ref="J55" si="10">SUM(J48:J54)</f>
        <v>573.36</v>
      </c>
      <c r="K55" s="27"/>
      <c r="L55" s="21">
        <f t="shared" ref="L55:L97" si="11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:L59" si="15">SUM(J56:J58)</f>
        <v>0</v>
      </c>
      <c r="K59" s="27"/>
      <c r="L59" s="21">
        <f t="shared" si="15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 x14ac:dyDescent="0.2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 x14ac:dyDescent="0.2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 x14ac:dyDescent="0.2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:L69" si="19">SUM(J60:J68)</f>
        <v>0</v>
      </c>
      <c r="K69" s="27"/>
      <c r="L69" s="21">
        <f t="shared" si="19"/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f t="shared" ref="L74" si="24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:L81" si="28">SUM(J75:J80)</f>
        <v>0</v>
      </c>
      <c r="K81" s="27"/>
      <c r="L81" s="21">
        <f t="shared" si="28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:L88" si="32">SUM(J82:J87)</f>
        <v>0</v>
      </c>
      <c r="K88" s="27"/>
      <c r="L88" s="21">
        <f t="shared" si="32"/>
        <v>0</v>
      </c>
    </row>
    <row r="89" spans="1:12" ht="15.6" customHeight="1" thickBo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555</v>
      </c>
      <c r="G89" s="34">
        <f t="shared" ref="G89" si="33">G55+G59+G69+G74+G81+G88</f>
        <v>18.960999999999999</v>
      </c>
      <c r="H89" s="34">
        <f t="shared" ref="H89" si="34">H55+H59+H69+H74+H81+H88</f>
        <v>19.064999999999998</v>
      </c>
      <c r="I89" s="34">
        <f t="shared" ref="I89" si="35">I55+I59+I69+I74+I81+I88</f>
        <v>80.715000000000003</v>
      </c>
      <c r="J89" s="34">
        <f t="shared" ref="J89" si="36">J55+J59+J69+J74+J81+J88</f>
        <v>573.36</v>
      </c>
      <c r="K89" s="35"/>
      <c r="L89" s="34">
        <f t="shared" ref="L89" si="37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4" t="s">
        <v>55</v>
      </c>
      <c r="F90" s="45">
        <v>90</v>
      </c>
      <c r="G90" s="45">
        <v>8.0449999999999999</v>
      </c>
      <c r="H90" s="45">
        <v>10.58</v>
      </c>
      <c r="I90" s="45">
        <v>10.6</v>
      </c>
      <c r="J90" s="45">
        <v>106</v>
      </c>
      <c r="K90" s="46">
        <v>234</v>
      </c>
      <c r="L90" s="45"/>
    </row>
    <row r="91" spans="1:12" ht="15" x14ac:dyDescent="0.25">
      <c r="A91" s="25"/>
      <c r="B91" s="16"/>
      <c r="C91" s="11"/>
      <c r="D91" s="6" t="s">
        <v>21</v>
      </c>
      <c r="E91" s="47" t="s">
        <v>56</v>
      </c>
      <c r="F91" s="48">
        <v>150</v>
      </c>
      <c r="G91" s="48">
        <v>4.7699999999999996</v>
      </c>
      <c r="H91" s="48">
        <v>5.43</v>
      </c>
      <c r="I91" s="48">
        <v>18.850000000000001</v>
      </c>
      <c r="J91" s="48">
        <v>209.7</v>
      </c>
      <c r="K91" s="49">
        <v>312</v>
      </c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53</v>
      </c>
      <c r="F92" s="48">
        <v>200</v>
      </c>
      <c r="G92" s="48">
        <v>0.32100000000000001</v>
      </c>
      <c r="H92" s="48">
        <v>5.0000000000000001E-3</v>
      </c>
      <c r="I92" s="48">
        <v>21.725000000000001</v>
      </c>
      <c r="J92" s="48">
        <v>88</v>
      </c>
      <c r="K92" s="49">
        <v>376</v>
      </c>
      <c r="L92" s="48"/>
    </row>
    <row r="93" spans="1:12" ht="15.6" customHeight="1" x14ac:dyDescent="0.25">
      <c r="A93" s="25"/>
      <c r="B93" s="16"/>
      <c r="C93" s="11"/>
      <c r="D93" s="7" t="s">
        <v>32</v>
      </c>
      <c r="E93" s="47" t="s">
        <v>48</v>
      </c>
      <c r="F93" s="48">
        <v>30</v>
      </c>
      <c r="G93" s="48">
        <v>2.2799999999999998</v>
      </c>
      <c r="H93" s="48">
        <v>24</v>
      </c>
      <c r="I93" s="48">
        <v>11.76</v>
      </c>
      <c r="J93" s="48">
        <v>71</v>
      </c>
      <c r="K93" s="49">
        <v>573</v>
      </c>
      <c r="L93" s="48"/>
    </row>
    <row r="94" spans="1:12" ht="15" x14ac:dyDescent="0.25">
      <c r="A94" s="25"/>
      <c r="B94" s="16"/>
      <c r="C94" s="11"/>
      <c r="D94" s="7" t="s">
        <v>24</v>
      </c>
      <c r="E94" s="47" t="s">
        <v>45</v>
      </c>
      <c r="F94" s="48">
        <v>100</v>
      </c>
      <c r="G94" s="48">
        <v>0.4</v>
      </c>
      <c r="H94" s="48">
        <v>0.4</v>
      </c>
      <c r="I94" s="48">
        <v>9.8000000000000007</v>
      </c>
      <c r="J94" s="48">
        <v>47</v>
      </c>
      <c r="K94" s="49">
        <v>338</v>
      </c>
      <c r="L94" s="48"/>
    </row>
    <row r="95" spans="1:12" ht="15" x14ac:dyDescent="0.25">
      <c r="A95" s="25"/>
      <c r="B95" s="16"/>
      <c r="C95" s="11"/>
      <c r="D95" s="6" t="s">
        <v>71</v>
      </c>
      <c r="E95" s="47" t="s">
        <v>49</v>
      </c>
      <c r="F95" s="48">
        <v>20</v>
      </c>
      <c r="G95" s="48">
        <v>1</v>
      </c>
      <c r="H95" s="48">
        <v>0.2</v>
      </c>
      <c r="I95" s="48">
        <v>9</v>
      </c>
      <c r="J95" s="48">
        <v>44</v>
      </c>
      <c r="K95" s="49">
        <v>574</v>
      </c>
      <c r="L95" s="48"/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5" customHeight="1" x14ac:dyDescent="0.25">
      <c r="A97" s="26"/>
      <c r="B97" s="18"/>
      <c r="C97" s="8"/>
      <c r="D97" s="19" t="s">
        <v>39</v>
      </c>
      <c r="E97" s="9"/>
      <c r="F97" s="21">
        <v>590</v>
      </c>
      <c r="G97" s="21">
        <f t="shared" ref="G97" si="38">SUM(G90:G96)</f>
        <v>16.815999999999999</v>
      </c>
      <c r="H97" s="21">
        <v>16.855</v>
      </c>
      <c r="I97" s="21">
        <f t="shared" ref="I97" si="39">SUM(I90:I96)</f>
        <v>81.734999999999999</v>
      </c>
      <c r="J97" s="21">
        <f t="shared" ref="J97" si="40">SUM(J90:J96)</f>
        <v>565.70000000000005</v>
      </c>
      <c r="K97" s="27"/>
      <c r="L97" s="21">
        <f t="shared" si="11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 x14ac:dyDescent="0.2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 x14ac:dyDescent="0.2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 x14ac:dyDescent="0.2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 x14ac:dyDescent="0.2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 x14ac:dyDescent="0.2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5">SUM(G102:G110)</f>
        <v>0</v>
      </c>
      <c r="H111" s="21">
        <f t="shared" ref="H111" si="46">SUM(H102:H110)</f>
        <v>0</v>
      </c>
      <c r="I111" s="21">
        <f t="shared" ref="I111" si="47">SUM(I102:I110)</f>
        <v>0</v>
      </c>
      <c r="J111" s="21">
        <f t="shared" ref="J111:L111" si="48">SUM(J102:J110)</f>
        <v>0</v>
      </c>
      <c r="K111" s="27"/>
      <c r="L111" s="21">
        <f t="shared" si="48"/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f t="shared" ref="L116" si="53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:L123" si="57">SUM(J117:J122)</f>
        <v>0</v>
      </c>
      <c r="K123" s="27"/>
      <c r="L123" s="21">
        <f t="shared" si="57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:L130" si="61">SUM(J124:J129)</f>
        <v>0</v>
      </c>
      <c r="K130" s="27"/>
      <c r="L130" s="21">
        <f t="shared" si="61"/>
        <v>0</v>
      </c>
    </row>
    <row r="131" spans="1:12" ht="15.6" customHeight="1" thickBo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v>590</v>
      </c>
      <c r="G131" s="34">
        <f t="shared" ref="G131" si="62">G97+G101+G111+G116+G123+G130</f>
        <v>16.815999999999999</v>
      </c>
      <c r="H131" s="34">
        <f t="shared" ref="H131" si="63">H97+H101+H111+H116+H123+H130</f>
        <v>16.855</v>
      </c>
      <c r="I131" s="34">
        <f t="shared" ref="I131" si="64">I97+I101+I111+I116+I123+I130</f>
        <v>81.734999999999999</v>
      </c>
      <c r="J131" s="34">
        <f t="shared" ref="J131" si="65">J97+J101+J111+J116+J123+J130</f>
        <v>565.70000000000005</v>
      </c>
      <c r="K131" s="35"/>
      <c r="L131" s="34">
        <f t="shared" ref="L131" si="6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58</v>
      </c>
      <c r="F132" s="45">
        <v>100</v>
      </c>
      <c r="G132" s="45">
        <v>6.56</v>
      </c>
      <c r="H132" s="45">
        <v>7.03</v>
      </c>
      <c r="I132" s="45">
        <v>10.59</v>
      </c>
      <c r="J132" s="45">
        <v>127.25</v>
      </c>
      <c r="K132" s="46">
        <v>290</v>
      </c>
      <c r="L132" s="45"/>
    </row>
    <row r="133" spans="1:12" ht="25.5" x14ac:dyDescent="0.25">
      <c r="A133" s="25"/>
      <c r="B133" s="16"/>
      <c r="C133" s="11"/>
      <c r="D133" s="6" t="s">
        <v>21</v>
      </c>
      <c r="E133" s="47" t="s">
        <v>59</v>
      </c>
      <c r="F133" s="48">
        <v>155</v>
      </c>
      <c r="G133" s="48">
        <v>8.3000000000000007</v>
      </c>
      <c r="H133" s="48">
        <v>4.95</v>
      </c>
      <c r="I133" s="48">
        <v>29.3</v>
      </c>
      <c r="J133" s="48">
        <v>162.5</v>
      </c>
      <c r="K133" s="49">
        <v>171</v>
      </c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60</v>
      </c>
      <c r="F134" s="48">
        <v>207</v>
      </c>
      <c r="G134" s="48">
        <v>0.13</v>
      </c>
      <c r="H134" s="48">
        <v>0.02</v>
      </c>
      <c r="I134" s="48">
        <v>15.2</v>
      </c>
      <c r="J134" s="48">
        <v>62</v>
      </c>
      <c r="K134" s="49">
        <v>377</v>
      </c>
      <c r="L134" s="48"/>
    </row>
    <row r="135" spans="1:12" ht="15" x14ac:dyDescent="0.25">
      <c r="A135" s="25"/>
      <c r="B135" s="16"/>
      <c r="C135" s="11"/>
      <c r="D135" s="7" t="s">
        <v>32</v>
      </c>
      <c r="E135" s="47" t="s">
        <v>48</v>
      </c>
      <c r="F135" s="48">
        <v>30</v>
      </c>
      <c r="G135" s="48">
        <v>2.2799999999999998</v>
      </c>
      <c r="H135" s="48">
        <v>0.24</v>
      </c>
      <c r="I135" s="48">
        <v>11.76</v>
      </c>
      <c r="J135" s="48">
        <v>71</v>
      </c>
      <c r="K135" s="49">
        <v>573</v>
      </c>
      <c r="L135" s="48"/>
    </row>
    <row r="136" spans="1:12" ht="15" x14ac:dyDescent="0.25">
      <c r="A136" s="25"/>
      <c r="B136" s="16"/>
      <c r="C136" s="11"/>
      <c r="D136" s="7" t="s">
        <v>71</v>
      </c>
      <c r="E136" s="47" t="s">
        <v>49</v>
      </c>
      <c r="F136" s="48">
        <v>20</v>
      </c>
      <c r="G136" s="48">
        <v>1</v>
      </c>
      <c r="H136" s="48">
        <v>0.2</v>
      </c>
      <c r="I136" s="48">
        <v>9</v>
      </c>
      <c r="J136" s="48">
        <v>44</v>
      </c>
      <c r="K136" s="49">
        <v>574</v>
      </c>
      <c r="L136" s="48"/>
    </row>
    <row r="137" spans="1:12" ht="15" x14ac:dyDescent="0.25">
      <c r="A137" s="25"/>
      <c r="B137" s="16"/>
      <c r="C137" s="11"/>
      <c r="D137" s="6" t="s">
        <v>24</v>
      </c>
      <c r="E137" s="47" t="s">
        <v>45</v>
      </c>
      <c r="F137" s="48">
        <v>100</v>
      </c>
      <c r="G137" s="48">
        <v>0.4</v>
      </c>
      <c r="H137" s="48">
        <v>0.4</v>
      </c>
      <c r="I137" s="48">
        <v>9.8000000000000007</v>
      </c>
      <c r="J137" s="48">
        <v>47</v>
      </c>
      <c r="K137" s="49">
        <v>338</v>
      </c>
      <c r="L137" s="48"/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6.149999999999999" customHeight="1" x14ac:dyDescent="0.25">
      <c r="A139" s="26"/>
      <c r="B139" s="18"/>
      <c r="C139" s="8"/>
      <c r="D139" s="19" t="s">
        <v>39</v>
      </c>
      <c r="E139" s="9"/>
      <c r="F139" s="21">
        <v>612</v>
      </c>
      <c r="G139" s="21">
        <f t="shared" ref="G139" si="67">SUM(G132:G138)</f>
        <v>18.669999999999998</v>
      </c>
      <c r="H139" s="21">
        <v>16.29</v>
      </c>
      <c r="I139" s="21">
        <v>79.650000000000006</v>
      </c>
      <c r="J139" s="21">
        <f t="shared" ref="J139" si="68">SUM(J132:J138)</f>
        <v>513.75</v>
      </c>
      <c r="K139" s="27"/>
      <c r="L139" s="21">
        <f t="shared" ref="L139:L181" si="69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0">SUM(G140:G142)</f>
        <v>0</v>
      </c>
      <c r="H143" s="21">
        <f t="shared" ref="H143" si="71">SUM(H140:H142)</f>
        <v>0</v>
      </c>
      <c r="I143" s="21">
        <f t="shared" ref="I143" si="72">SUM(I140:I142)</f>
        <v>0</v>
      </c>
      <c r="J143" s="21">
        <f t="shared" ref="J143:L143" si="73">SUM(J140:J142)</f>
        <v>0</v>
      </c>
      <c r="K143" s="27"/>
      <c r="L143" s="21">
        <f t="shared" si="73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 x14ac:dyDescent="0.2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 x14ac:dyDescent="0.2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 x14ac:dyDescent="0.2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 x14ac:dyDescent="0.2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4">SUM(G144:G152)</f>
        <v>0</v>
      </c>
      <c r="H153" s="21">
        <f t="shared" ref="H153" si="75">SUM(H144:H152)</f>
        <v>0</v>
      </c>
      <c r="I153" s="21">
        <f t="shared" ref="I153" si="76">SUM(I144:I152)</f>
        <v>0</v>
      </c>
      <c r="J153" s="21">
        <f t="shared" ref="J153:L153" si="77">SUM(J144:J152)</f>
        <v>0</v>
      </c>
      <c r="K153" s="27"/>
      <c r="L153" s="21">
        <f t="shared" si="77"/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8">SUM(G154:G157)</f>
        <v>0</v>
      </c>
      <c r="H158" s="21">
        <f t="shared" ref="H158" si="79">SUM(H154:H157)</f>
        <v>0</v>
      </c>
      <c r="I158" s="21">
        <f t="shared" ref="I158" si="80">SUM(I154:I157)</f>
        <v>0</v>
      </c>
      <c r="J158" s="21">
        <f t="shared" ref="J158" si="81">SUM(J154:J157)</f>
        <v>0</v>
      </c>
      <c r="K158" s="27"/>
      <c r="L158" s="21">
        <f t="shared" ref="L158" si="82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612</v>
      </c>
      <c r="G173" s="34">
        <f t="shared" ref="G173" si="91">G139+G143+G153+G158+G165+G172</f>
        <v>18.669999999999998</v>
      </c>
      <c r="H173" s="34">
        <f t="shared" ref="H173" si="92">H139+H143+H153+H158+H165+H172</f>
        <v>16.29</v>
      </c>
      <c r="I173" s="34">
        <f t="shared" ref="I173" si="93">I139+I143+I153+I158+I165+I172</f>
        <v>79.650000000000006</v>
      </c>
      <c r="J173" s="34">
        <f t="shared" ref="J173" si="94">J139+J143+J153+J158+J165+J172</f>
        <v>513.75</v>
      </c>
      <c r="K173" s="35"/>
      <c r="L173" s="34">
        <f t="shared" ref="L173" si="95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4" t="s">
        <v>62</v>
      </c>
      <c r="F174" s="45">
        <v>90</v>
      </c>
      <c r="G174" s="45">
        <v>5.92</v>
      </c>
      <c r="H174" s="45">
        <v>5.4</v>
      </c>
      <c r="I174" s="45">
        <v>3.8</v>
      </c>
      <c r="J174" s="45">
        <v>45.6</v>
      </c>
      <c r="K174" s="46">
        <v>243</v>
      </c>
      <c r="L174" s="45"/>
    </row>
    <row r="175" spans="1:12" ht="15" x14ac:dyDescent="0.25">
      <c r="A175" s="25"/>
      <c r="B175" s="16"/>
      <c r="C175" s="11"/>
      <c r="D175" s="6" t="s">
        <v>21</v>
      </c>
      <c r="E175" s="47" t="s">
        <v>73</v>
      </c>
      <c r="F175" s="48">
        <v>155</v>
      </c>
      <c r="G175" s="48">
        <v>5.55</v>
      </c>
      <c r="H175" s="48">
        <v>8.9499999999999993</v>
      </c>
      <c r="I175" s="48">
        <v>26.55</v>
      </c>
      <c r="J175" s="48">
        <v>173.2</v>
      </c>
      <c r="K175" s="49">
        <v>203</v>
      </c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47</v>
      </c>
      <c r="F176" s="48">
        <v>200</v>
      </c>
      <c r="G176" s="48">
        <v>0.66</v>
      </c>
      <c r="H176" s="48">
        <v>1.5</v>
      </c>
      <c r="I176" s="48">
        <v>20.6</v>
      </c>
      <c r="J176" s="48">
        <v>132.80000000000001</v>
      </c>
      <c r="K176" s="49">
        <v>349</v>
      </c>
      <c r="L176" s="48"/>
    </row>
    <row r="177" spans="1:12" ht="15" x14ac:dyDescent="0.25">
      <c r="A177" s="25"/>
      <c r="B177" s="16"/>
      <c r="C177" s="11"/>
      <c r="D177" s="7" t="s">
        <v>32</v>
      </c>
      <c r="E177" s="47" t="s">
        <v>48</v>
      </c>
      <c r="F177" s="48">
        <v>30</v>
      </c>
      <c r="G177" s="48">
        <v>3</v>
      </c>
      <c r="H177" s="48">
        <v>0.1</v>
      </c>
      <c r="I177" s="48">
        <v>3.06</v>
      </c>
      <c r="J177" s="48">
        <v>71</v>
      </c>
      <c r="K177" s="49">
        <v>573</v>
      </c>
      <c r="L177" s="48"/>
    </row>
    <row r="178" spans="1:12" ht="15" x14ac:dyDescent="0.25">
      <c r="A178" s="25"/>
      <c r="B178" s="16"/>
      <c r="C178" s="11"/>
      <c r="D178" s="7" t="s">
        <v>71</v>
      </c>
      <c r="E178" s="47" t="s">
        <v>49</v>
      </c>
      <c r="F178" s="48">
        <v>20</v>
      </c>
      <c r="G178" s="48">
        <v>2.2799999999999998</v>
      </c>
      <c r="H178" s="48">
        <v>0.24</v>
      </c>
      <c r="I178" s="48">
        <v>11.76</v>
      </c>
      <c r="J178" s="48">
        <v>44</v>
      </c>
      <c r="K178" s="49">
        <v>574</v>
      </c>
      <c r="L178" s="48"/>
    </row>
    <row r="179" spans="1:12" ht="15" x14ac:dyDescent="0.25">
      <c r="A179" s="25"/>
      <c r="B179" s="16"/>
      <c r="C179" s="11"/>
      <c r="D179" s="6" t="s">
        <v>27</v>
      </c>
      <c r="E179" s="47" t="s">
        <v>72</v>
      </c>
      <c r="F179" s="48">
        <v>60</v>
      </c>
      <c r="G179" s="48">
        <v>0.84</v>
      </c>
      <c r="H179" s="48">
        <v>6.02</v>
      </c>
      <c r="I179" s="48">
        <v>4.37</v>
      </c>
      <c r="J179" s="48">
        <v>75.06</v>
      </c>
      <c r="K179" s="49">
        <v>14</v>
      </c>
      <c r="L179" s="48"/>
    </row>
    <row r="180" spans="1:12" ht="13.15" customHeight="1" x14ac:dyDescent="0.25">
      <c r="A180" s="25"/>
      <c r="B180" s="16"/>
      <c r="C180" s="11"/>
      <c r="D180" s="6"/>
      <c r="E180" s="47" t="s">
        <v>50</v>
      </c>
      <c r="F180" s="48">
        <v>40</v>
      </c>
      <c r="G180" s="48">
        <v>3</v>
      </c>
      <c r="H180" s="48">
        <v>0.1</v>
      </c>
      <c r="I180" s="48">
        <v>3.06</v>
      </c>
      <c r="J180" s="48">
        <v>65.8</v>
      </c>
      <c r="K180" s="49">
        <v>582</v>
      </c>
      <c r="L180" s="48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545</v>
      </c>
      <c r="G181" s="21">
        <v>19.25</v>
      </c>
      <c r="H181" s="21">
        <v>22.41</v>
      </c>
      <c r="I181" s="21">
        <v>79.14</v>
      </c>
      <c r="J181" s="21">
        <f t="shared" ref="J181" si="96">SUM(J174:J180)</f>
        <v>607.46</v>
      </c>
      <c r="K181" s="27"/>
      <c r="L181" s="21">
        <f t="shared" si="69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7">SUM(G182:G184)</f>
        <v>0</v>
      </c>
      <c r="H185" s="21">
        <f t="shared" ref="H185" si="98">SUM(H182:H184)</f>
        <v>0</v>
      </c>
      <c r="I185" s="21">
        <f t="shared" ref="I185" si="99">SUM(I182:I184)</f>
        <v>0</v>
      </c>
      <c r="J185" s="21">
        <f t="shared" ref="J185:L185" si="100">SUM(J182:J184)</f>
        <v>0</v>
      </c>
      <c r="K185" s="27"/>
      <c r="L185" s="21">
        <f t="shared" si="100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 x14ac:dyDescent="0.2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 x14ac:dyDescent="0.2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 x14ac:dyDescent="0.2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 x14ac:dyDescent="0.2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 x14ac:dyDescent="0.2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 x14ac:dyDescent="0.2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1">SUM(G186:G194)</f>
        <v>0</v>
      </c>
      <c r="H195" s="21">
        <f t="shared" ref="H195" si="102">SUM(H186:H194)</f>
        <v>0</v>
      </c>
      <c r="I195" s="21">
        <f t="shared" ref="I195" si="103">SUM(I186:I194)</f>
        <v>0</v>
      </c>
      <c r="J195" s="21">
        <f t="shared" ref="J195:L195" si="104">SUM(J186:J194)</f>
        <v>0</v>
      </c>
      <c r="K195" s="27"/>
      <c r="L195" s="21">
        <f t="shared" si="104"/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5">SUM(G196:G199)</f>
        <v>0</v>
      </c>
      <c r="H200" s="21">
        <f t="shared" ref="H200" si="106">SUM(H196:H199)</f>
        <v>0</v>
      </c>
      <c r="I200" s="21">
        <f t="shared" ref="I200" si="107">SUM(I196:I199)</f>
        <v>0</v>
      </c>
      <c r="J200" s="21">
        <f t="shared" ref="J200" si="108">SUM(J196:J199)</f>
        <v>0</v>
      </c>
      <c r="K200" s="27"/>
      <c r="L200" s="21">
        <f t="shared" ref="L200" si="10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0">SUM(G201:G206)</f>
        <v>0</v>
      </c>
      <c r="H207" s="21">
        <f t="shared" ref="H207" si="111">SUM(H201:H206)</f>
        <v>0</v>
      </c>
      <c r="I207" s="21">
        <f t="shared" ref="I207" si="112">SUM(I201:I206)</f>
        <v>0</v>
      </c>
      <c r="J207" s="21">
        <f t="shared" ref="J207:L207" si="113">SUM(J201:J206)</f>
        <v>0</v>
      </c>
      <c r="K207" s="27"/>
      <c r="L207" s="21">
        <f t="shared" si="113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4">SUM(G208:G213)</f>
        <v>0</v>
      </c>
      <c r="H214" s="21">
        <f t="shared" ref="H214" si="115">SUM(H208:H213)</f>
        <v>0</v>
      </c>
      <c r="I214" s="21">
        <f t="shared" ref="I214" si="116">SUM(I208:I213)</f>
        <v>0</v>
      </c>
      <c r="J214" s="21">
        <f t="shared" ref="J214:L214" si="117">SUM(J208:J213)</f>
        <v>0</v>
      </c>
      <c r="K214" s="27"/>
      <c r="L214" s="21">
        <f t="shared" si="117"/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545</v>
      </c>
      <c r="G215" s="34">
        <f t="shared" ref="G215" si="118">G181+G185+G195+G200+G207+G214</f>
        <v>19.25</v>
      </c>
      <c r="H215" s="34">
        <f t="shared" ref="H215" si="119">H181+H185+H195+H200+H207+H214</f>
        <v>22.41</v>
      </c>
      <c r="I215" s="34">
        <f t="shared" ref="I215" si="120">I181+I185+I195+I200+I207+I214</f>
        <v>79.14</v>
      </c>
      <c r="J215" s="34">
        <f t="shared" ref="J215" si="121">J181+J185+J195+J200+J207+J214</f>
        <v>607.46</v>
      </c>
      <c r="K215" s="35"/>
      <c r="L215" s="34">
        <f t="shared" ref="L215" si="122">L181+L185+L195+L200+L207+L214</f>
        <v>0</v>
      </c>
    </row>
    <row r="216" spans="1:12" ht="12.6" customHeight="1" x14ac:dyDescent="0.25">
      <c r="A216" s="22">
        <v>1</v>
      </c>
      <c r="B216" s="23">
        <v>6</v>
      </c>
      <c r="C216" s="24" t="s">
        <v>20</v>
      </c>
      <c r="D216" s="5" t="s">
        <v>21</v>
      </c>
      <c r="E216" s="44" t="s">
        <v>63</v>
      </c>
      <c r="F216" s="45">
        <v>200</v>
      </c>
      <c r="G216" s="45">
        <v>15.2</v>
      </c>
      <c r="H216" s="45">
        <v>18.3</v>
      </c>
      <c r="I216" s="45">
        <v>31.4</v>
      </c>
      <c r="J216" s="45">
        <v>337.2</v>
      </c>
      <c r="K216" s="46">
        <v>289</v>
      </c>
      <c r="L216" s="45"/>
    </row>
    <row r="217" spans="1:12" ht="15" x14ac:dyDescent="0.25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53</v>
      </c>
      <c r="F218" s="48">
        <v>200</v>
      </c>
      <c r="G218" s="48">
        <v>0.32100000000000001</v>
      </c>
      <c r="H218" s="48">
        <v>5.0000000000000001E-3</v>
      </c>
      <c r="I218" s="48">
        <v>21.725000000000001</v>
      </c>
      <c r="J218" s="48">
        <v>88</v>
      </c>
      <c r="K218" s="49">
        <v>376</v>
      </c>
      <c r="L218" s="48"/>
    </row>
    <row r="219" spans="1:12" ht="15" x14ac:dyDescent="0.25">
      <c r="A219" s="25"/>
      <c r="B219" s="16"/>
      <c r="C219" s="11"/>
      <c r="D219" s="7" t="s">
        <v>32</v>
      </c>
      <c r="E219" s="47" t="s">
        <v>48</v>
      </c>
      <c r="F219" s="48">
        <v>30</v>
      </c>
      <c r="G219" s="48">
        <v>2.2799999999999998</v>
      </c>
      <c r="H219" s="48">
        <v>0.24</v>
      </c>
      <c r="I219" s="48">
        <v>11.76</v>
      </c>
      <c r="J219" s="48">
        <v>71</v>
      </c>
      <c r="K219" s="49">
        <v>573</v>
      </c>
      <c r="L219" s="48"/>
    </row>
    <row r="220" spans="1:12" ht="15" x14ac:dyDescent="0.25">
      <c r="A220" s="25"/>
      <c r="B220" s="16"/>
      <c r="C220" s="11"/>
      <c r="D220" s="7" t="s">
        <v>27</v>
      </c>
      <c r="E220" s="47" t="s">
        <v>61</v>
      </c>
      <c r="F220" s="48">
        <v>60</v>
      </c>
      <c r="G220" s="48">
        <v>0.74</v>
      </c>
      <c r="H220" s="48">
        <v>5.6000000000000001E-2</v>
      </c>
      <c r="I220" s="48">
        <v>6.89</v>
      </c>
      <c r="J220" s="48">
        <v>49.02</v>
      </c>
      <c r="K220" s="49">
        <v>62</v>
      </c>
      <c r="L220" s="48"/>
    </row>
    <row r="221" spans="1:12" ht="15" x14ac:dyDescent="0.25">
      <c r="A221" s="25"/>
      <c r="B221" s="16"/>
      <c r="C221" s="11"/>
      <c r="D221" s="6" t="s">
        <v>71</v>
      </c>
      <c r="E221" s="47" t="s">
        <v>49</v>
      </c>
      <c r="F221" s="48">
        <v>20</v>
      </c>
      <c r="G221" s="48">
        <v>1</v>
      </c>
      <c r="H221" s="48">
        <v>0.2</v>
      </c>
      <c r="I221" s="48">
        <v>9</v>
      </c>
      <c r="J221" s="48">
        <v>44</v>
      </c>
      <c r="K221" s="49">
        <v>574</v>
      </c>
      <c r="L221" s="48"/>
    </row>
    <row r="222" spans="1:12" ht="15" x14ac:dyDescent="0.25">
      <c r="A222" s="25"/>
      <c r="B222" s="16"/>
      <c r="C222" s="11"/>
      <c r="D222" s="6"/>
      <c r="E222" s="47" t="s">
        <v>68</v>
      </c>
      <c r="F222" s="48">
        <v>20</v>
      </c>
      <c r="G222" s="48">
        <v>2.3199999999999998</v>
      </c>
      <c r="H222" s="48">
        <v>2.7</v>
      </c>
      <c r="I222" s="48">
        <v>0</v>
      </c>
      <c r="J222" s="48">
        <v>20.8</v>
      </c>
      <c r="K222" s="49">
        <v>45</v>
      </c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560.33000000000004</v>
      </c>
      <c r="G223" s="21">
        <v>18.2</v>
      </c>
      <c r="H223" s="21">
        <v>17.93</v>
      </c>
      <c r="I223" s="21">
        <v>80.099999999999994</v>
      </c>
      <c r="J223" s="21">
        <v>559.16</v>
      </c>
      <c r="K223" s="27"/>
      <c r="L223" s="21">
        <f t="shared" ref="L223:L265" si="123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4">SUM(G224:G226)</f>
        <v>0</v>
      </c>
      <c r="H227" s="21">
        <f t="shared" ref="H227" si="125">SUM(H224:H226)</f>
        <v>0</v>
      </c>
      <c r="I227" s="21">
        <f t="shared" ref="I227" si="126">SUM(I224:I226)</f>
        <v>0</v>
      </c>
      <c r="J227" s="21">
        <f t="shared" ref="J227:L227" si="127">SUM(J224:J226)</f>
        <v>0</v>
      </c>
      <c r="K227" s="27"/>
      <c r="L227" s="21">
        <f t="shared" si="127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 x14ac:dyDescent="0.2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 x14ac:dyDescent="0.2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 x14ac:dyDescent="0.2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 x14ac:dyDescent="0.2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 x14ac:dyDescent="0.2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 x14ac:dyDescent="0.2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8">SUM(G228:G236)</f>
        <v>0</v>
      </c>
      <c r="H237" s="21">
        <f t="shared" ref="H237" si="129">SUM(H228:H236)</f>
        <v>0</v>
      </c>
      <c r="I237" s="21">
        <f t="shared" ref="I237" si="130">SUM(I228:I236)</f>
        <v>0</v>
      </c>
      <c r="J237" s="21">
        <f t="shared" ref="J237:L237" si="131">SUM(J228:J236)</f>
        <v>0</v>
      </c>
      <c r="K237" s="27"/>
      <c r="L237" s="21">
        <f t="shared" si="131"/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2">SUM(G238:G241)</f>
        <v>0</v>
      </c>
      <c r="H242" s="21">
        <f t="shared" ref="H242" si="133">SUM(H238:H241)</f>
        <v>0</v>
      </c>
      <c r="I242" s="21">
        <f t="shared" ref="I242" si="134">SUM(I238:I241)</f>
        <v>0</v>
      </c>
      <c r="J242" s="21">
        <f t="shared" ref="J242" si="135">SUM(J238:J241)</f>
        <v>0</v>
      </c>
      <c r="K242" s="27"/>
      <c r="L242" s="21">
        <f t="shared" ref="L242" si="136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7">SUM(G243:G248)</f>
        <v>0</v>
      </c>
      <c r="H249" s="21">
        <f t="shared" ref="H249" si="138">SUM(H243:H248)</f>
        <v>0</v>
      </c>
      <c r="I249" s="21">
        <f t="shared" ref="I249" si="139">SUM(I243:I248)</f>
        <v>0</v>
      </c>
      <c r="J249" s="21">
        <f t="shared" ref="J249:L249" si="140">SUM(J243:J248)</f>
        <v>0</v>
      </c>
      <c r="K249" s="27"/>
      <c r="L249" s="21">
        <f t="shared" si="140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1">SUM(G250:G255)</f>
        <v>0</v>
      </c>
      <c r="H256" s="21">
        <f t="shared" ref="H256" si="142">SUM(H250:H255)</f>
        <v>0</v>
      </c>
      <c r="I256" s="21">
        <f t="shared" ref="I256" si="143">SUM(I250:I255)</f>
        <v>0</v>
      </c>
      <c r="J256" s="21">
        <f t="shared" ref="J256:L256" si="144">SUM(J250:J255)</f>
        <v>0</v>
      </c>
      <c r="K256" s="27"/>
      <c r="L256" s="21">
        <f t="shared" si="144"/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560.33000000000004</v>
      </c>
      <c r="G257" s="34">
        <f t="shared" ref="G257" si="145">G223+G227+G237+G242+G249+G256</f>
        <v>18.2</v>
      </c>
      <c r="H257" s="34">
        <f t="shared" ref="H257" si="146">H223+H227+H237+H242+H249+H256</f>
        <v>17.93</v>
      </c>
      <c r="I257" s="34">
        <f t="shared" ref="I257" si="147">I223+I227+I237+I242+I249+I256</f>
        <v>80.099999999999994</v>
      </c>
      <c r="J257" s="34">
        <f t="shared" ref="J257" si="148">J223+J227+J237+J242+J249+J256</f>
        <v>559.16</v>
      </c>
      <c r="K257" s="35"/>
      <c r="L257" s="34">
        <f t="shared" ref="L257" si="14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 x14ac:dyDescent="0.2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0">SUM(G258:G264)</f>
        <v>0</v>
      </c>
      <c r="H265" s="21">
        <f t="shared" ref="H265" si="151">SUM(H258:H264)</f>
        <v>0</v>
      </c>
      <c r="I265" s="21">
        <f t="shared" ref="I265" si="152">SUM(I258:I264)</f>
        <v>0</v>
      </c>
      <c r="J265" s="21">
        <f t="shared" ref="J265" si="153">SUM(J258:J264)</f>
        <v>0</v>
      </c>
      <c r="K265" s="27"/>
      <c r="L265" s="21">
        <f t="shared" si="123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4">SUM(G266:G268)</f>
        <v>0</v>
      </c>
      <c r="H269" s="21">
        <f t="shared" ref="H269" si="155">SUM(H266:H268)</f>
        <v>0</v>
      </c>
      <c r="I269" s="21">
        <f t="shared" ref="I269" si="156">SUM(I266:I268)</f>
        <v>0</v>
      </c>
      <c r="J269" s="21">
        <f t="shared" ref="J269:L269" si="157">SUM(J266:J268)</f>
        <v>0</v>
      </c>
      <c r="K269" s="27"/>
      <c r="L269" s="21">
        <f t="shared" si="157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 x14ac:dyDescent="0.2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 x14ac:dyDescent="0.2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 x14ac:dyDescent="0.2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 x14ac:dyDescent="0.2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 x14ac:dyDescent="0.2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 x14ac:dyDescent="0.2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 x14ac:dyDescent="0.2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8">SUM(G270:G278)</f>
        <v>0</v>
      </c>
      <c r="H279" s="21">
        <f t="shared" ref="H279" si="159">SUM(H270:H278)</f>
        <v>0</v>
      </c>
      <c r="I279" s="21">
        <f t="shared" ref="I279" si="160">SUM(I270:I278)</f>
        <v>0</v>
      </c>
      <c r="J279" s="21">
        <f t="shared" ref="J279:L279" si="161">SUM(J270:J278)</f>
        <v>0</v>
      </c>
      <c r="K279" s="27"/>
      <c r="L279" s="21">
        <f t="shared" si="161"/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 t="shared" ref="L284" si="166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:L291" si="170">SUM(J285:J290)</f>
        <v>0</v>
      </c>
      <c r="K291" s="27"/>
      <c r="L291" s="21">
        <f t="shared" si="170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6.149999999999999" customHeight="1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:L298" si="174">SUM(J292:J297)</f>
        <v>0</v>
      </c>
      <c r="K298" s="27"/>
      <c r="L298" s="21">
        <f t="shared" si="174"/>
        <v>0</v>
      </c>
    </row>
    <row r="299" spans="1:12" ht="14.45" customHeight="1" thickBot="1" x14ac:dyDescent="0.25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4" t="s">
        <v>64</v>
      </c>
      <c r="F300" s="45">
        <v>90</v>
      </c>
      <c r="G300" s="45">
        <v>6.47</v>
      </c>
      <c r="H300" s="45">
        <v>12.46</v>
      </c>
      <c r="I300" s="45">
        <v>0.9</v>
      </c>
      <c r="J300" s="45">
        <v>129.19999999999999</v>
      </c>
      <c r="K300" s="46">
        <v>295</v>
      </c>
      <c r="L300" s="45"/>
    </row>
    <row r="301" spans="1:12" ht="15" x14ac:dyDescent="0.25">
      <c r="A301" s="25"/>
      <c r="B301" s="16"/>
      <c r="C301" s="11"/>
      <c r="D301" s="6" t="s">
        <v>21</v>
      </c>
      <c r="E301" s="47" t="s">
        <v>65</v>
      </c>
      <c r="F301" s="48">
        <v>155</v>
      </c>
      <c r="G301" s="48">
        <v>8.3000000000000007</v>
      </c>
      <c r="H301" s="48">
        <v>4.95</v>
      </c>
      <c r="I301" s="48">
        <v>29.3</v>
      </c>
      <c r="J301" s="48">
        <v>162.5</v>
      </c>
      <c r="K301" s="49">
        <v>171</v>
      </c>
      <c r="L301" s="48"/>
    </row>
    <row r="302" spans="1:12" ht="15" x14ac:dyDescent="0.25">
      <c r="A302" s="25"/>
      <c r="B302" s="16"/>
      <c r="C302" s="11"/>
      <c r="D302" s="7" t="s">
        <v>22</v>
      </c>
      <c r="E302" s="47" t="s">
        <v>47</v>
      </c>
      <c r="F302" s="48">
        <v>200</v>
      </c>
      <c r="G302" s="48">
        <v>0.66</v>
      </c>
      <c r="H302" s="48">
        <v>1.5</v>
      </c>
      <c r="I302" s="48">
        <v>20.6</v>
      </c>
      <c r="J302" s="48">
        <v>132.80000000000001</v>
      </c>
      <c r="K302" s="49">
        <v>349</v>
      </c>
      <c r="L302" s="48"/>
    </row>
    <row r="303" spans="1:12" ht="15" x14ac:dyDescent="0.25">
      <c r="A303" s="25"/>
      <c r="B303" s="16"/>
      <c r="C303" s="11"/>
      <c r="D303" s="7" t="s">
        <v>32</v>
      </c>
      <c r="E303" s="47" t="s">
        <v>48</v>
      </c>
      <c r="F303" s="48">
        <v>30</v>
      </c>
      <c r="G303" s="48">
        <v>2.2799999999999998</v>
      </c>
      <c r="H303" s="48">
        <v>0.24</v>
      </c>
      <c r="I303" s="48">
        <v>11.76</v>
      </c>
      <c r="J303" s="48">
        <v>71</v>
      </c>
      <c r="K303" s="49">
        <v>573</v>
      </c>
      <c r="L303" s="48"/>
    </row>
    <row r="304" spans="1:12" ht="15" x14ac:dyDescent="0.25">
      <c r="A304" s="25"/>
      <c r="B304" s="16"/>
      <c r="C304" s="11"/>
      <c r="D304" s="7" t="s">
        <v>24</v>
      </c>
      <c r="E304" s="47" t="s">
        <v>45</v>
      </c>
      <c r="F304" s="48">
        <v>100</v>
      </c>
      <c r="G304" s="48">
        <v>0.4</v>
      </c>
      <c r="H304" s="48">
        <v>0.4</v>
      </c>
      <c r="I304" s="48">
        <v>9.8000000000000007</v>
      </c>
      <c r="J304" s="48">
        <v>47</v>
      </c>
      <c r="K304" s="49">
        <v>338</v>
      </c>
      <c r="L304" s="48"/>
    </row>
    <row r="305" spans="1:12" ht="15" x14ac:dyDescent="0.25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5" x14ac:dyDescent="0.25">
      <c r="A306" s="25"/>
      <c r="B306" s="16"/>
      <c r="C306" s="11"/>
      <c r="D306" s="6" t="s">
        <v>71</v>
      </c>
      <c r="E306" s="47" t="s">
        <v>49</v>
      </c>
      <c r="F306" s="48">
        <v>20</v>
      </c>
      <c r="G306" s="48">
        <v>1</v>
      </c>
      <c r="H306" s="48">
        <v>0.2</v>
      </c>
      <c r="I306" s="48">
        <v>9</v>
      </c>
      <c r="J306" s="48">
        <v>44</v>
      </c>
      <c r="K306" s="49">
        <v>574</v>
      </c>
      <c r="L306" s="48"/>
    </row>
    <row r="307" spans="1:12" ht="15" customHeight="1" x14ac:dyDescent="0.25">
      <c r="A307" s="26"/>
      <c r="B307" s="18"/>
      <c r="C307" s="8"/>
      <c r="D307" s="19" t="s">
        <v>39</v>
      </c>
      <c r="E307" s="9"/>
      <c r="F307" s="21">
        <v>595</v>
      </c>
      <c r="G307" s="21">
        <v>19.11</v>
      </c>
      <c r="H307" s="21">
        <f t="shared" ref="H307:J307" si="180">SUM(H300:H306)</f>
        <v>19.749999999999996</v>
      </c>
      <c r="I307" s="21">
        <v>75.36</v>
      </c>
      <c r="J307" s="21">
        <f t="shared" si="180"/>
        <v>586.5</v>
      </c>
      <c r="K307" s="27"/>
      <c r="L307" s="21">
        <f t="shared" ref="L307" si="18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2">SUM(G308:G310)</f>
        <v>0</v>
      </c>
      <c r="H311" s="21">
        <f t="shared" si="182"/>
        <v>0</v>
      </c>
      <c r="I311" s="21">
        <f t="shared" si="182"/>
        <v>0</v>
      </c>
      <c r="J311" s="21">
        <f t="shared" si="182"/>
        <v>0</v>
      </c>
      <c r="K311" s="27"/>
      <c r="L311" s="21">
        <f t="shared" ref="L311" si="183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 x14ac:dyDescent="0.2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 x14ac:dyDescent="0.2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 x14ac:dyDescent="0.2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 x14ac:dyDescent="0.2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 x14ac:dyDescent="0.2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 x14ac:dyDescent="0.2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84">SUM(G312:G320)</f>
        <v>0</v>
      </c>
      <c r="H321" s="21">
        <f t="shared" si="184"/>
        <v>0</v>
      </c>
      <c r="I321" s="21">
        <f t="shared" si="184"/>
        <v>0</v>
      </c>
      <c r="J321" s="21">
        <f t="shared" si="184"/>
        <v>0</v>
      </c>
      <c r="K321" s="27"/>
      <c r="L321" s="21">
        <f t="shared" ref="L321" si="185"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6">SUM(G322:G325)</f>
        <v>0</v>
      </c>
      <c r="H326" s="21">
        <f t="shared" si="186"/>
        <v>0</v>
      </c>
      <c r="I326" s="21">
        <f t="shared" si="186"/>
        <v>0</v>
      </c>
      <c r="J326" s="21">
        <f t="shared" si="186"/>
        <v>0</v>
      </c>
      <c r="K326" s="27"/>
      <c r="L326" s="21">
        <f t="shared" ref="L326" si="187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88">SUM(G327:G332)</f>
        <v>0</v>
      </c>
      <c r="H333" s="21">
        <f t="shared" si="188"/>
        <v>0</v>
      </c>
      <c r="I333" s="21">
        <f t="shared" si="188"/>
        <v>0</v>
      </c>
      <c r="J333" s="21">
        <f t="shared" si="188"/>
        <v>0</v>
      </c>
      <c r="K333" s="27"/>
      <c r="L333" s="21">
        <f t="shared" ref="L333" si="189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0">SUM(G334:G339)</f>
        <v>0</v>
      </c>
      <c r="H340" s="21">
        <f t="shared" si="190"/>
        <v>0</v>
      </c>
      <c r="I340" s="21">
        <f t="shared" si="190"/>
        <v>0</v>
      </c>
      <c r="J340" s="21">
        <f t="shared" si="190"/>
        <v>0</v>
      </c>
      <c r="K340" s="27"/>
      <c r="L340" s="21">
        <f t="shared" ref="L340" si="191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v>595</v>
      </c>
      <c r="G341" s="34">
        <f t="shared" ref="G341:J341" si="192">G307+G311+G321+G326+G333+G340</f>
        <v>19.11</v>
      </c>
      <c r="H341" s="34">
        <f t="shared" si="192"/>
        <v>19.749999999999996</v>
      </c>
      <c r="I341" s="34">
        <f t="shared" si="192"/>
        <v>75.36</v>
      </c>
      <c r="J341" s="34">
        <f t="shared" si="192"/>
        <v>586.5</v>
      </c>
      <c r="K341" s="35"/>
      <c r="L341" s="34">
        <f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4" t="s">
        <v>58</v>
      </c>
      <c r="F342" s="45">
        <v>100</v>
      </c>
      <c r="G342" s="45">
        <v>9.0500000000000007</v>
      </c>
      <c r="H342" s="45">
        <v>7.4</v>
      </c>
      <c r="I342" s="45">
        <v>7.3</v>
      </c>
      <c r="J342" s="45">
        <v>155.19999999999999</v>
      </c>
      <c r="K342" s="46">
        <v>367</v>
      </c>
      <c r="L342" s="45"/>
    </row>
    <row r="343" spans="1:12" ht="15" x14ac:dyDescent="0.25">
      <c r="A343" s="15"/>
      <c r="B343" s="16"/>
      <c r="C343" s="11"/>
      <c r="D343" s="6" t="s">
        <v>21</v>
      </c>
      <c r="E343" s="47" t="s">
        <v>52</v>
      </c>
      <c r="F343" s="48">
        <v>155</v>
      </c>
      <c r="G343" s="48">
        <v>5.55</v>
      </c>
      <c r="H343" s="48">
        <v>8.9499999999999993</v>
      </c>
      <c r="I343" s="48">
        <v>26.55</v>
      </c>
      <c r="J343" s="48">
        <v>173.2</v>
      </c>
      <c r="K343" s="49">
        <v>203</v>
      </c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67</v>
      </c>
      <c r="F344" s="48">
        <v>200</v>
      </c>
      <c r="G344" s="48">
        <v>0</v>
      </c>
      <c r="H344" s="48">
        <v>0</v>
      </c>
      <c r="I344" s="48">
        <v>15</v>
      </c>
      <c r="J344" s="48">
        <v>60</v>
      </c>
      <c r="K344" s="49">
        <v>484</v>
      </c>
      <c r="L344" s="48"/>
    </row>
    <row r="345" spans="1:12" ht="15" x14ac:dyDescent="0.25">
      <c r="A345" s="15"/>
      <c r="B345" s="16"/>
      <c r="C345" s="11"/>
      <c r="D345" s="7" t="s">
        <v>32</v>
      </c>
      <c r="E345" s="47" t="s">
        <v>48</v>
      </c>
      <c r="F345" s="48">
        <v>30</v>
      </c>
      <c r="G345" s="48">
        <v>2.2799999999999998</v>
      </c>
      <c r="H345" s="48">
        <v>0.24</v>
      </c>
      <c r="I345" s="48">
        <v>11.76</v>
      </c>
      <c r="J345" s="48">
        <v>71</v>
      </c>
      <c r="K345" s="49">
        <v>573</v>
      </c>
      <c r="L345" s="48"/>
    </row>
    <row r="346" spans="1:12" ht="15" x14ac:dyDescent="0.25">
      <c r="A346" s="15"/>
      <c r="B346" s="16"/>
      <c r="C346" s="11"/>
      <c r="D346" s="7"/>
      <c r="E346" s="47" t="s">
        <v>57</v>
      </c>
      <c r="F346" s="48">
        <v>20</v>
      </c>
      <c r="G346" s="48">
        <v>2.3199999999999998</v>
      </c>
      <c r="H346" s="48">
        <v>2.7</v>
      </c>
      <c r="I346" s="48">
        <v>0</v>
      </c>
      <c r="J346" s="48">
        <v>20.8</v>
      </c>
      <c r="K346" s="49">
        <v>45</v>
      </c>
      <c r="L346" s="48"/>
    </row>
    <row r="347" spans="1:12" ht="15" x14ac:dyDescent="0.25">
      <c r="A347" s="15"/>
      <c r="B347" s="16"/>
      <c r="C347" s="11"/>
      <c r="D347" s="6" t="s">
        <v>27</v>
      </c>
      <c r="E347" s="47" t="s">
        <v>66</v>
      </c>
      <c r="F347" s="48">
        <v>60</v>
      </c>
      <c r="G347" s="48">
        <v>0.79</v>
      </c>
      <c r="H347" s="48">
        <v>1.95</v>
      </c>
      <c r="I347" s="48">
        <v>3.88</v>
      </c>
      <c r="J347" s="48">
        <v>36.24</v>
      </c>
      <c r="K347" s="49">
        <v>45</v>
      </c>
      <c r="L347" s="48"/>
    </row>
    <row r="348" spans="1:12" ht="15" x14ac:dyDescent="0.25">
      <c r="A348" s="15"/>
      <c r="B348" s="16"/>
      <c r="C348" s="11"/>
      <c r="D348" s="6" t="s">
        <v>71</v>
      </c>
      <c r="E348" s="47" t="s">
        <v>49</v>
      </c>
      <c r="F348" s="48">
        <v>20</v>
      </c>
      <c r="G348" s="48">
        <v>1</v>
      </c>
      <c r="H348" s="48">
        <v>0.2</v>
      </c>
      <c r="I348" s="48">
        <v>9</v>
      </c>
      <c r="J348" s="48">
        <v>44</v>
      </c>
      <c r="K348" s="49">
        <v>574</v>
      </c>
      <c r="L348" s="48"/>
    </row>
    <row r="349" spans="1:12" ht="15" x14ac:dyDescent="0.25">
      <c r="A349" s="17">
        <f ca="1">349:382</f>
        <v>0</v>
      </c>
      <c r="B349" s="18"/>
      <c r="C349" s="8"/>
      <c r="D349" s="19" t="s">
        <v>39</v>
      </c>
      <c r="E349" s="9"/>
      <c r="F349" s="21">
        <v>565</v>
      </c>
      <c r="G349" s="21">
        <v>16.18</v>
      </c>
      <c r="H349" s="21">
        <v>18.37</v>
      </c>
      <c r="I349" s="21">
        <v>76.78</v>
      </c>
      <c r="J349" s="21">
        <v>511.69</v>
      </c>
      <c r="K349" s="27"/>
      <c r="L349" s="21">
        <f t="shared" ref="L349:L391" si="193">SUM(L342:L348)</f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4">SUM(G350:G352)</f>
        <v>0</v>
      </c>
      <c r="H353" s="21">
        <f t="shared" si="194"/>
        <v>0</v>
      </c>
      <c r="I353" s="21">
        <f t="shared" si="194"/>
        <v>0</v>
      </c>
      <c r="J353" s="21">
        <f t="shared" si="194"/>
        <v>0</v>
      </c>
      <c r="K353" s="27"/>
      <c r="L353" s="21">
        <f t="shared" ref="L353" si="195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 x14ac:dyDescent="0.2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 x14ac:dyDescent="0.2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 x14ac:dyDescent="0.2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 x14ac:dyDescent="0.2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 x14ac:dyDescent="0.2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 x14ac:dyDescent="0.2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196">SUM(G354:G362)</f>
        <v>0</v>
      </c>
      <c r="H363" s="21">
        <f t="shared" si="196"/>
        <v>0</v>
      </c>
      <c r="I363" s="21">
        <f t="shared" si="196"/>
        <v>0</v>
      </c>
      <c r="J363" s="21">
        <f t="shared" si="196"/>
        <v>0</v>
      </c>
      <c r="K363" s="27"/>
      <c r="L363" s="21">
        <f t="shared" ref="L363" si="197"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98">SUM(G364:G367)</f>
        <v>0</v>
      </c>
      <c r="H368" s="21">
        <f t="shared" si="198"/>
        <v>0</v>
      </c>
      <c r="I368" s="21">
        <f t="shared" si="198"/>
        <v>0</v>
      </c>
      <c r="J368" s="21">
        <f t="shared" si="198"/>
        <v>0</v>
      </c>
      <c r="K368" s="27"/>
      <c r="L368" s="21">
        <f t="shared" ref="L368" si="19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0">SUM(G369:G374)</f>
        <v>0</v>
      </c>
      <c r="H375" s="21">
        <f t="shared" si="200"/>
        <v>0</v>
      </c>
      <c r="I375" s="21">
        <f t="shared" si="200"/>
        <v>0</v>
      </c>
      <c r="J375" s="21">
        <f t="shared" si="200"/>
        <v>0</v>
      </c>
      <c r="K375" s="27"/>
      <c r="L375" s="21">
        <f t="shared" ref="L375" si="201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2">SUM(G376:G381)</f>
        <v>0</v>
      </c>
      <c r="H382" s="21">
        <f t="shared" si="202"/>
        <v>0</v>
      </c>
      <c r="I382" s="21">
        <f t="shared" si="202"/>
        <v>0</v>
      </c>
      <c r="J382" s="21">
        <f t="shared" si="202"/>
        <v>0</v>
      </c>
      <c r="K382" s="27"/>
      <c r="L382" s="21">
        <f t="shared" ref="L382" si="203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v>565</v>
      </c>
      <c r="G383" s="34">
        <f t="shared" ref="G383:J383" si="204">G349+G353+G363+G368+G375+G382</f>
        <v>16.18</v>
      </c>
      <c r="H383" s="34">
        <f t="shared" si="204"/>
        <v>18.37</v>
      </c>
      <c r="I383" s="34">
        <f t="shared" si="204"/>
        <v>76.78</v>
      </c>
      <c r="J383" s="34">
        <f t="shared" si="204"/>
        <v>511.69</v>
      </c>
      <c r="K383" s="35"/>
      <c r="L383" s="34">
        <f t="shared" ref="L383" si="205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4" t="s">
        <v>63</v>
      </c>
      <c r="F384" s="45">
        <v>200</v>
      </c>
      <c r="G384" s="45">
        <v>14.8</v>
      </c>
      <c r="H384" s="45">
        <v>16.3</v>
      </c>
      <c r="I384" s="45">
        <v>31.4</v>
      </c>
      <c r="J384" s="45">
        <v>310.2</v>
      </c>
      <c r="K384" s="46">
        <v>289</v>
      </c>
      <c r="L384" s="45"/>
    </row>
    <row r="385" spans="1:12" ht="15" x14ac:dyDescent="0.25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5" x14ac:dyDescent="0.25">
      <c r="A386" s="25"/>
      <c r="B386" s="16"/>
      <c r="C386" s="11"/>
      <c r="D386" s="7" t="s">
        <v>22</v>
      </c>
      <c r="E386" s="47" t="s">
        <v>53</v>
      </c>
      <c r="F386" s="48">
        <v>200</v>
      </c>
      <c r="G386" s="48">
        <v>0.32100000000000001</v>
      </c>
      <c r="H386" s="48">
        <v>5.0000000000000001E-3</v>
      </c>
      <c r="I386" s="48">
        <v>21.725000000000001</v>
      </c>
      <c r="J386" s="48">
        <v>88</v>
      </c>
      <c r="K386" s="49">
        <v>376</v>
      </c>
      <c r="L386" s="48"/>
    </row>
    <row r="387" spans="1:12" ht="15" x14ac:dyDescent="0.25">
      <c r="A387" s="25"/>
      <c r="B387" s="16"/>
      <c r="C387" s="11"/>
      <c r="D387" s="7" t="s">
        <v>32</v>
      </c>
      <c r="E387" s="47" t="s">
        <v>48</v>
      </c>
      <c r="F387" s="48">
        <v>30</v>
      </c>
      <c r="G387" s="48">
        <v>2.2799999999999998</v>
      </c>
      <c r="H387" s="48">
        <v>0.24</v>
      </c>
      <c r="I387" s="48">
        <v>11.76</v>
      </c>
      <c r="J387" s="48">
        <v>71</v>
      </c>
      <c r="K387" s="49">
        <v>573</v>
      </c>
      <c r="L387" s="48"/>
    </row>
    <row r="388" spans="1:12" ht="15" x14ac:dyDescent="0.25">
      <c r="A388" s="25"/>
      <c r="B388" s="16"/>
      <c r="C388" s="11"/>
      <c r="D388" s="7" t="s">
        <v>71</v>
      </c>
      <c r="E388" s="47" t="s">
        <v>49</v>
      </c>
      <c r="F388" s="48">
        <v>20</v>
      </c>
      <c r="G388" s="48">
        <v>1</v>
      </c>
      <c r="H388" s="48">
        <v>0.2</v>
      </c>
      <c r="I388" s="48">
        <v>9</v>
      </c>
      <c r="J388" s="48">
        <v>44</v>
      </c>
      <c r="K388" s="49">
        <v>574</v>
      </c>
      <c r="L388" s="48"/>
    </row>
    <row r="389" spans="1:12" ht="15" x14ac:dyDescent="0.25">
      <c r="A389" s="25"/>
      <c r="B389" s="16"/>
      <c r="C389" s="11"/>
      <c r="D389" s="6" t="s">
        <v>27</v>
      </c>
      <c r="E389" s="47" t="s">
        <v>54</v>
      </c>
      <c r="F389" s="48">
        <v>60</v>
      </c>
      <c r="G389" s="48">
        <v>0.84</v>
      </c>
      <c r="H389" s="48">
        <v>1.66</v>
      </c>
      <c r="I389" s="48">
        <v>4.5599999999999996</v>
      </c>
      <c r="J389" s="48">
        <v>54.6</v>
      </c>
      <c r="K389" s="49">
        <v>52</v>
      </c>
      <c r="L389" s="48"/>
    </row>
    <row r="390" spans="1:12" ht="13.15" customHeight="1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510</v>
      </c>
      <c r="G391" s="21">
        <f t="shared" ref="G391:J391" si="206">SUM(G384:G390)</f>
        <v>19.241</v>
      </c>
      <c r="H391" s="21">
        <f t="shared" si="206"/>
        <v>18.404999999999998</v>
      </c>
      <c r="I391" s="21">
        <f t="shared" si="206"/>
        <v>78.445000000000007</v>
      </c>
      <c r="J391" s="21">
        <f t="shared" si="206"/>
        <v>567.80000000000007</v>
      </c>
      <c r="K391" s="27"/>
      <c r="L391" s="21">
        <f t="shared" si="193"/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7">SUM(G392:G394)</f>
        <v>0</v>
      </c>
      <c r="H395" s="21">
        <f t="shared" si="207"/>
        <v>0</v>
      </c>
      <c r="I395" s="21">
        <f t="shared" si="207"/>
        <v>0</v>
      </c>
      <c r="J395" s="21">
        <f t="shared" si="207"/>
        <v>0</v>
      </c>
      <c r="K395" s="27"/>
      <c r="L395" s="21">
        <f t="shared" ref="L395" si="208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 x14ac:dyDescent="0.2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 x14ac:dyDescent="0.2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 x14ac:dyDescent="0.2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 x14ac:dyDescent="0.2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 x14ac:dyDescent="0.2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 x14ac:dyDescent="0.2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09">SUM(G396:G404)</f>
        <v>0</v>
      </c>
      <c r="H405" s="21">
        <f t="shared" si="209"/>
        <v>0</v>
      </c>
      <c r="I405" s="21">
        <f t="shared" si="209"/>
        <v>0</v>
      </c>
      <c r="J405" s="21">
        <f t="shared" si="209"/>
        <v>0</v>
      </c>
      <c r="K405" s="27"/>
      <c r="L405" s="21">
        <f t="shared" ref="L405" si="210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1">SUM(G406:G409)</f>
        <v>0</v>
      </c>
      <c r="H410" s="21">
        <f t="shared" si="211"/>
        <v>0</v>
      </c>
      <c r="I410" s="21">
        <f t="shared" si="211"/>
        <v>0</v>
      </c>
      <c r="J410" s="21">
        <f t="shared" si="211"/>
        <v>0</v>
      </c>
      <c r="K410" s="27"/>
      <c r="L410" s="21">
        <f t="shared" ref="L410" si="212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3">SUM(G411:G416)</f>
        <v>0</v>
      </c>
      <c r="H417" s="21">
        <f t="shared" si="213"/>
        <v>0</v>
      </c>
      <c r="I417" s="21">
        <f t="shared" si="213"/>
        <v>0</v>
      </c>
      <c r="J417" s="21">
        <f t="shared" si="213"/>
        <v>0</v>
      </c>
      <c r="K417" s="27"/>
      <c r="L417" s="21">
        <f t="shared" ref="L417" si="214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5">SUM(G418:G423)</f>
        <v>0</v>
      </c>
      <c r="H424" s="21">
        <f t="shared" si="215"/>
        <v>0</v>
      </c>
      <c r="I424" s="21">
        <f t="shared" si="215"/>
        <v>0</v>
      </c>
      <c r="J424" s="21">
        <f t="shared" si="215"/>
        <v>0</v>
      </c>
      <c r="K424" s="27"/>
      <c r="L424" s="21">
        <f t="shared" ref="L424" si="216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510</v>
      </c>
      <c r="G425" s="34">
        <f t="shared" ref="G425:J425" si="217">G391+G395+G405+G410+G417+G424</f>
        <v>19.241</v>
      </c>
      <c r="H425" s="34">
        <f t="shared" si="217"/>
        <v>18.404999999999998</v>
      </c>
      <c r="I425" s="34">
        <f t="shared" si="217"/>
        <v>78.445000000000007</v>
      </c>
      <c r="J425" s="34">
        <f t="shared" si="217"/>
        <v>567.80000000000007</v>
      </c>
      <c r="K425" s="35"/>
      <c r="L425" s="34">
        <f t="shared" ref="L425" si="2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4" t="s">
        <v>69</v>
      </c>
      <c r="F426" s="45">
        <v>90</v>
      </c>
      <c r="G426" s="45">
        <v>10.27</v>
      </c>
      <c r="H426" s="45">
        <v>12.9</v>
      </c>
      <c r="I426" s="45">
        <v>9.9700000000000006</v>
      </c>
      <c r="J426" s="45">
        <v>127.1</v>
      </c>
      <c r="K426" s="46">
        <v>347</v>
      </c>
      <c r="L426" s="45"/>
    </row>
    <row r="427" spans="1:12" ht="15" x14ac:dyDescent="0.25">
      <c r="A427" s="25"/>
      <c r="B427" s="16"/>
      <c r="C427" s="11"/>
      <c r="D427" s="6" t="s">
        <v>21</v>
      </c>
      <c r="E427" s="47" t="s">
        <v>73</v>
      </c>
      <c r="F427" s="48">
        <v>155</v>
      </c>
      <c r="G427" s="48">
        <v>8.3000000000000007</v>
      </c>
      <c r="H427" s="48">
        <v>8.4</v>
      </c>
      <c r="I427" s="48">
        <v>23.3</v>
      </c>
      <c r="J427" s="48">
        <v>162.5</v>
      </c>
      <c r="K427" s="49">
        <v>171</v>
      </c>
      <c r="L427" s="48"/>
    </row>
    <row r="428" spans="1:12" ht="15" x14ac:dyDescent="0.25">
      <c r="A428" s="25"/>
      <c r="B428" s="16"/>
      <c r="C428" s="11"/>
      <c r="D428" s="7" t="s">
        <v>22</v>
      </c>
      <c r="E428" s="47" t="s">
        <v>53</v>
      </c>
      <c r="F428" s="48">
        <v>200</v>
      </c>
      <c r="G428" s="48">
        <v>0.32100000000000001</v>
      </c>
      <c r="H428" s="48">
        <v>5.0000000000000001E-3</v>
      </c>
      <c r="I428" s="48">
        <v>21.725000000000001</v>
      </c>
      <c r="J428" s="48">
        <v>88</v>
      </c>
      <c r="K428" s="49">
        <v>376</v>
      </c>
      <c r="L428" s="48"/>
    </row>
    <row r="429" spans="1:12" ht="15" x14ac:dyDescent="0.25">
      <c r="A429" s="25"/>
      <c r="B429" s="16"/>
      <c r="C429" s="11"/>
      <c r="D429" s="7" t="s">
        <v>32</v>
      </c>
      <c r="E429" s="47" t="s">
        <v>48</v>
      </c>
      <c r="F429" s="48">
        <v>30</v>
      </c>
      <c r="G429" s="48">
        <v>2.2799999999999998</v>
      </c>
      <c r="H429" s="48">
        <v>0.24</v>
      </c>
      <c r="I429" s="48">
        <v>11.76</v>
      </c>
      <c r="J429" s="48">
        <v>71</v>
      </c>
      <c r="K429" s="49">
        <v>573</v>
      </c>
      <c r="L429" s="48"/>
    </row>
    <row r="430" spans="1:12" ht="15" x14ac:dyDescent="0.25">
      <c r="A430" s="25"/>
      <c r="B430" s="16"/>
      <c r="C430" s="11"/>
      <c r="D430" s="7" t="s">
        <v>24</v>
      </c>
      <c r="E430" s="47" t="s">
        <v>45</v>
      </c>
      <c r="F430" s="48">
        <v>100</v>
      </c>
      <c r="G430" s="48">
        <v>0.4</v>
      </c>
      <c r="H430" s="48">
        <v>0.4</v>
      </c>
      <c r="I430" s="48">
        <v>9.8000000000000007</v>
      </c>
      <c r="J430" s="48">
        <v>47</v>
      </c>
      <c r="K430" s="49">
        <v>338</v>
      </c>
      <c r="L430" s="48"/>
    </row>
    <row r="431" spans="1:12" ht="15" x14ac:dyDescent="0.25">
      <c r="A431" s="25"/>
      <c r="B431" s="16"/>
      <c r="C431" s="11"/>
      <c r="D431" s="6" t="s">
        <v>71</v>
      </c>
      <c r="E431" s="47" t="s">
        <v>49</v>
      </c>
      <c r="F431" s="48">
        <v>20</v>
      </c>
      <c r="G431" s="48">
        <v>1</v>
      </c>
      <c r="H431" s="48">
        <v>0.2</v>
      </c>
      <c r="I431" s="48">
        <v>9</v>
      </c>
      <c r="J431" s="48">
        <v>44</v>
      </c>
      <c r="K431" s="49">
        <v>574</v>
      </c>
      <c r="L431" s="48"/>
    </row>
    <row r="432" spans="1:12" ht="12" customHeight="1" x14ac:dyDescent="0.25">
      <c r="A432" s="25"/>
      <c r="B432" s="16"/>
      <c r="C432" s="11"/>
      <c r="D432" s="6"/>
      <c r="E432" s="47"/>
      <c r="F432" s="48"/>
      <c r="G432" s="48">
        <v>2.7</v>
      </c>
      <c r="H432" s="48"/>
      <c r="I432" s="48"/>
      <c r="J432" s="48"/>
      <c r="K432" s="49"/>
      <c r="L432" s="48"/>
    </row>
    <row r="433" spans="1:12" ht="15" x14ac:dyDescent="0.25">
      <c r="A433" s="26">
        <f ca="1">433:458</f>
        <v>0</v>
      </c>
      <c r="B433" s="18"/>
      <c r="C433" s="8"/>
      <c r="D433" s="19" t="s">
        <v>39</v>
      </c>
      <c r="E433" s="9"/>
      <c r="F433" s="21">
        <v>595</v>
      </c>
      <c r="G433" s="21">
        <v>18.571000000000002</v>
      </c>
      <c r="H433" s="21">
        <v>18.945</v>
      </c>
      <c r="I433" s="21">
        <v>76.555000000000007</v>
      </c>
      <c r="J433" s="21">
        <f t="shared" ref="J433" si="219">SUM(J426:J432)</f>
        <v>539.6</v>
      </c>
      <c r="K433" s="27"/>
      <c r="L433" s="21">
        <f t="shared" ref="L433:L475" si="220"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1">SUM(G434:G436)</f>
        <v>0</v>
      </c>
      <c r="H437" s="21">
        <f t="shared" si="221"/>
        <v>0</v>
      </c>
      <c r="I437" s="21">
        <f t="shared" si="221"/>
        <v>0</v>
      </c>
      <c r="J437" s="21">
        <f t="shared" si="221"/>
        <v>0</v>
      </c>
      <c r="K437" s="27"/>
      <c r="L437" s="21">
        <f t="shared" ref="L437" si="222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3">SUM(G438:G446)</f>
        <v>0</v>
      </c>
      <c r="H447" s="21">
        <f t="shared" si="223"/>
        <v>0</v>
      </c>
      <c r="I447" s="21">
        <f t="shared" si="223"/>
        <v>0</v>
      </c>
      <c r="J447" s="21">
        <f t="shared" si="223"/>
        <v>0</v>
      </c>
      <c r="K447" s="27"/>
      <c r="L447" s="21">
        <f t="shared" ref="L447" si="224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5">SUM(G448:G451)</f>
        <v>0</v>
      </c>
      <c r="H452" s="21">
        <f t="shared" si="225"/>
        <v>0</v>
      </c>
      <c r="I452" s="21">
        <f t="shared" si="225"/>
        <v>0</v>
      </c>
      <c r="J452" s="21">
        <f t="shared" si="225"/>
        <v>0</v>
      </c>
      <c r="K452" s="27"/>
      <c r="L452" s="21">
        <f t="shared" ref="L452" si="2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7">SUM(G453:G458)</f>
        <v>0</v>
      </c>
      <c r="H459" s="21">
        <f t="shared" si="227"/>
        <v>0</v>
      </c>
      <c r="I459" s="21">
        <f t="shared" si="227"/>
        <v>0</v>
      </c>
      <c r="J459" s="21">
        <f t="shared" si="227"/>
        <v>0</v>
      </c>
      <c r="K459" s="27"/>
      <c r="L459" s="21">
        <f t="shared" ref="L459" si="228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29">SUM(G460:G465)</f>
        <v>0</v>
      </c>
      <c r="H466" s="21">
        <f t="shared" si="229"/>
        <v>0</v>
      </c>
      <c r="I466" s="21">
        <f t="shared" si="229"/>
        <v>0</v>
      </c>
      <c r="J466" s="21">
        <f t="shared" si="229"/>
        <v>0</v>
      </c>
      <c r="K466" s="27"/>
      <c r="L466" s="21">
        <f t="shared" ref="L466" si="230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v>595</v>
      </c>
      <c r="G467" s="34">
        <f t="shared" ref="G467:J467" si="231">G433+G437+G447+G452+G459+G466</f>
        <v>18.571000000000002</v>
      </c>
      <c r="H467" s="34">
        <f t="shared" si="231"/>
        <v>18.945</v>
      </c>
      <c r="I467" s="34">
        <f t="shared" si="231"/>
        <v>76.555000000000007</v>
      </c>
      <c r="J467" s="34">
        <f t="shared" si="231"/>
        <v>539.6</v>
      </c>
      <c r="K467" s="35"/>
      <c r="L467" s="34">
        <f t="shared" ref="L467" si="23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4" t="s">
        <v>70</v>
      </c>
      <c r="F468" s="45">
        <v>90</v>
      </c>
      <c r="G468" s="45">
        <v>5.92</v>
      </c>
      <c r="H468" s="45">
        <v>5.4</v>
      </c>
      <c r="I468" s="45">
        <v>3.8</v>
      </c>
      <c r="J468" s="45">
        <v>45.6</v>
      </c>
      <c r="K468" s="46">
        <v>243</v>
      </c>
      <c r="L468" s="45"/>
    </row>
    <row r="469" spans="1:12" ht="15" x14ac:dyDescent="0.25">
      <c r="A469" s="25"/>
      <c r="B469" s="16"/>
      <c r="C469" s="11"/>
      <c r="D469" s="6" t="s">
        <v>21</v>
      </c>
      <c r="E469" s="47" t="s">
        <v>56</v>
      </c>
      <c r="F469" s="48">
        <v>155</v>
      </c>
      <c r="G469" s="48">
        <v>7.5</v>
      </c>
      <c r="H469" s="48">
        <v>9.9499999999999993</v>
      </c>
      <c r="I469" s="48">
        <v>26.55</v>
      </c>
      <c r="J469" s="48">
        <v>173.2</v>
      </c>
      <c r="K469" s="49">
        <v>312</v>
      </c>
      <c r="L469" s="48"/>
    </row>
    <row r="470" spans="1:12" ht="15" x14ac:dyDescent="0.25">
      <c r="A470" s="25"/>
      <c r="B470" s="16"/>
      <c r="C470" s="11"/>
      <c r="D470" s="7" t="s">
        <v>22</v>
      </c>
      <c r="E470" s="47" t="s">
        <v>47</v>
      </c>
      <c r="F470" s="48">
        <v>200</v>
      </c>
      <c r="G470" s="48">
        <v>0.66</v>
      </c>
      <c r="H470" s="48">
        <v>1.5</v>
      </c>
      <c r="I470" s="48">
        <v>20.6</v>
      </c>
      <c r="J470" s="48">
        <v>132.80000000000001</v>
      </c>
      <c r="K470" s="49">
        <v>349</v>
      </c>
      <c r="L470" s="48"/>
    </row>
    <row r="471" spans="1:12" ht="15" x14ac:dyDescent="0.25">
      <c r="A471" s="25"/>
      <c r="B471" s="16"/>
      <c r="C471" s="11"/>
      <c r="D471" s="7" t="s">
        <v>32</v>
      </c>
      <c r="E471" s="47" t="s">
        <v>48</v>
      </c>
      <c r="F471" s="48">
        <v>30</v>
      </c>
      <c r="G471" s="48">
        <v>2.2799999999999998</v>
      </c>
      <c r="H471" s="48">
        <v>0.24</v>
      </c>
      <c r="I471" s="48">
        <v>11.76</v>
      </c>
      <c r="J471" s="48">
        <v>71</v>
      </c>
      <c r="K471" s="49">
        <v>573</v>
      </c>
      <c r="L471" s="48"/>
    </row>
    <row r="472" spans="1:12" ht="15" x14ac:dyDescent="0.25">
      <c r="A472" s="25"/>
      <c r="B472" s="16"/>
      <c r="C472" s="11"/>
      <c r="D472" s="7" t="s">
        <v>71</v>
      </c>
      <c r="E472" s="47" t="s">
        <v>49</v>
      </c>
      <c r="F472" s="48">
        <v>20</v>
      </c>
      <c r="G472" s="48">
        <v>1</v>
      </c>
      <c r="H472" s="48">
        <v>0.2</v>
      </c>
      <c r="I472" s="48">
        <v>9</v>
      </c>
      <c r="J472" s="48">
        <v>44</v>
      </c>
      <c r="K472" s="49">
        <v>574</v>
      </c>
      <c r="L472" s="48"/>
    </row>
    <row r="473" spans="1:12" ht="13.9" customHeight="1" x14ac:dyDescent="0.25">
      <c r="A473" s="25"/>
      <c r="B473" s="16"/>
      <c r="C473" s="11"/>
      <c r="D473" s="6" t="s">
        <v>24</v>
      </c>
      <c r="E473" s="47" t="s">
        <v>45</v>
      </c>
      <c r="F473" s="48">
        <v>100</v>
      </c>
      <c r="G473" s="48">
        <v>0.4</v>
      </c>
      <c r="H473" s="48">
        <v>0.4</v>
      </c>
      <c r="I473" s="48">
        <v>9.8000000000000007</v>
      </c>
      <c r="J473" s="48">
        <v>47</v>
      </c>
      <c r="K473" s="49">
        <v>338</v>
      </c>
      <c r="L473" s="48"/>
    </row>
    <row r="474" spans="1:12" ht="13.15" customHeight="1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595</v>
      </c>
      <c r="G475" s="21">
        <f t="shared" ref="G475:J475" si="233">SUM(G468:G474)</f>
        <v>17.759999999999998</v>
      </c>
      <c r="H475" s="21">
        <f t="shared" si="233"/>
        <v>17.689999999999998</v>
      </c>
      <c r="I475" s="21">
        <f t="shared" si="233"/>
        <v>81.510000000000005</v>
      </c>
      <c r="J475" s="21">
        <f t="shared" si="233"/>
        <v>513.6</v>
      </c>
      <c r="K475" s="27"/>
      <c r="L475" s="21">
        <f t="shared" si="220"/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4">SUM(G476:G478)</f>
        <v>0</v>
      </c>
      <c r="H479" s="21">
        <f t="shared" si="234"/>
        <v>0</v>
      </c>
      <c r="I479" s="21">
        <f t="shared" si="234"/>
        <v>0</v>
      </c>
      <c r="J479" s="21">
        <f t="shared" si="234"/>
        <v>0</v>
      </c>
      <c r="K479" s="27"/>
      <c r="L479" s="21">
        <f t="shared" ref="L479" si="235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36">SUM(G480:G488)</f>
        <v>0</v>
      </c>
      <c r="H489" s="21">
        <f t="shared" si="236"/>
        <v>0</v>
      </c>
      <c r="I489" s="21">
        <f t="shared" si="236"/>
        <v>0</v>
      </c>
      <c r="J489" s="21">
        <f t="shared" si="236"/>
        <v>0</v>
      </c>
      <c r="K489" s="27"/>
      <c r="L489" s="21">
        <f t="shared" ref="L489" si="237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8">SUM(G490:G493)</f>
        <v>0</v>
      </c>
      <c r="H494" s="21">
        <f t="shared" si="238"/>
        <v>0</v>
      </c>
      <c r="I494" s="21">
        <f t="shared" si="238"/>
        <v>0</v>
      </c>
      <c r="J494" s="21">
        <f t="shared" si="238"/>
        <v>0</v>
      </c>
      <c r="K494" s="27"/>
      <c r="L494" s="21">
        <f t="shared" ref="L494" si="23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0">SUM(G495:G500)</f>
        <v>0</v>
      </c>
      <c r="H501" s="21">
        <f t="shared" si="240"/>
        <v>0</v>
      </c>
      <c r="I501" s="21">
        <f t="shared" si="240"/>
        <v>0</v>
      </c>
      <c r="J501" s="21">
        <f t="shared" si="240"/>
        <v>0</v>
      </c>
      <c r="K501" s="27"/>
      <c r="L501" s="21">
        <f t="shared" ref="L501" si="241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2">SUM(G502:G507)</f>
        <v>0</v>
      </c>
      <c r="H508" s="21">
        <f t="shared" si="242"/>
        <v>0</v>
      </c>
      <c r="I508" s="21">
        <f t="shared" si="242"/>
        <v>0</v>
      </c>
      <c r="J508" s="21">
        <f t="shared" si="242"/>
        <v>0</v>
      </c>
      <c r="K508" s="27"/>
      <c r="L508" s="21">
        <f t="shared" ref="L508" si="243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595</v>
      </c>
      <c r="G509" s="34">
        <f t="shared" ref="G509:J509" si="244">G475+G479+G489+G494+G501+G508</f>
        <v>17.759999999999998</v>
      </c>
      <c r="H509" s="34">
        <f t="shared" si="244"/>
        <v>17.689999999999998</v>
      </c>
      <c r="I509" s="34">
        <f t="shared" si="244"/>
        <v>81.510000000000005</v>
      </c>
      <c r="J509" s="34">
        <f t="shared" si="244"/>
        <v>513.6</v>
      </c>
      <c r="K509" s="35"/>
      <c r="L509" s="34">
        <f t="shared" ref="L509" si="245">L475+L479+L489+L494+L501+L508</f>
        <v>0</v>
      </c>
    </row>
    <row r="510" spans="1:12" ht="13.15" customHeight="1" x14ac:dyDescent="0.25">
      <c r="A510" s="22">
        <v>2</v>
      </c>
      <c r="B510" s="23">
        <v>6</v>
      </c>
      <c r="C510" s="24" t="s">
        <v>20</v>
      </c>
      <c r="D510" s="5" t="s">
        <v>21</v>
      </c>
      <c r="E510" s="44" t="s">
        <v>74</v>
      </c>
      <c r="F510" s="45">
        <v>205</v>
      </c>
      <c r="G510" s="45">
        <v>14.5</v>
      </c>
      <c r="H510" s="45">
        <v>17.8</v>
      </c>
      <c r="I510" s="45">
        <v>24.9</v>
      </c>
      <c r="J510" s="45">
        <v>263.7</v>
      </c>
      <c r="K510" s="46">
        <v>175</v>
      </c>
      <c r="L510" s="45"/>
    </row>
    <row r="511" spans="1:12" ht="15" x14ac:dyDescent="0.2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 x14ac:dyDescent="0.25">
      <c r="A512" s="25"/>
      <c r="B512" s="16"/>
      <c r="C512" s="11"/>
      <c r="D512" s="7" t="s">
        <v>22</v>
      </c>
      <c r="E512" s="47" t="s">
        <v>53</v>
      </c>
      <c r="F512" s="48">
        <v>200</v>
      </c>
      <c r="G512" s="48">
        <v>0.32100000000000001</v>
      </c>
      <c r="H512" s="48">
        <v>5.0000000000000001E-3</v>
      </c>
      <c r="I512" s="48">
        <v>21.725000000000001</v>
      </c>
      <c r="J512" s="48">
        <v>88</v>
      </c>
      <c r="K512" s="49">
        <v>376</v>
      </c>
      <c r="L512" s="48"/>
    </row>
    <row r="513" spans="1:12" ht="15" x14ac:dyDescent="0.25">
      <c r="A513" s="25"/>
      <c r="B513" s="16"/>
      <c r="C513" s="11"/>
      <c r="D513" s="7" t="s">
        <v>32</v>
      </c>
      <c r="E513" s="47" t="s">
        <v>48</v>
      </c>
      <c r="F513" s="48">
        <v>30</v>
      </c>
      <c r="G513" s="48">
        <v>2.2799999999999998</v>
      </c>
      <c r="H513" s="48">
        <v>0.24</v>
      </c>
      <c r="I513" s="48">
        <v>11.76</v>
      </c>
      <c r="J513" s="48">
        <v>71</v>
      </c>
      <c r="K513" s="49">
        <v>573</v>
      </c>
      <c r="L513" s="48"/>
    </row>
    <row r="514" spans="1:12" ht="15" x14ac:dyDescent="0.2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 t="s">
        <v>71</v>
      </c>
      <c r="E515" s="47" t="s">
        <v>49</v>
      </c>
      <c r="F515" s="48">
        <v>20</v>
      </c>
      <c r="G515" s="48">
        <v>1</v>
      </c>
      <c r="H515" s="48">
        <v>0.2</v>
      </c>
      <c r="I515" s="48">
        <v>9</v>
      </c>
      <c r="J515" s="48">
        <v>44</v>
      </c>
      <c r="K515" s="49">
        <v>574</v>
      </c>
      <c r="L515" s="48"/>
    </row>
    <row r="516" spans="1:12" ht="15" x14ac:dyDescent="0.25">
      <c r="A516" s="25"/>
      <c r="B516" s="16"/>
      <c r="C516" s="11"/>
      <c r="D516" s="6" t="s">
        <v>27</v>
      </c>
      <c r="E516" s="47" t="s">
        <v>61</v>
      </c>
      <c r="F516" s="48">
        <v>60</v>
      </c>
      <c r="G516" s="48">
        <v>0.74</v>
      </c>
      <c r="H516" s="48">
        <v>5.6000000000000001E-2</v>
      </c>
      <c r="I516" s="48">
        <v>6.89</v>
      </c>
      <c r="J516" s="48">
        <v>49.02</v>
      </c>
      <c r="K516" s="49">
        <v>62</v>
      </c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515</v>
      </c>
      <c r="G517" s="21">
        <f t="shared" ref="G517:J517" si="246">SUM(G510:G516)</f>
        <v>18.840999999999998</v>
      </c>
      <c r="H517" s="21">
        <v>18.300999999999998</v>
      </c>
      <c r="I517" s="21">
        <f t="shared" si="246"/>
        <v>74.274999999999991</v>
      </c>
      <c r="J517" s="21">
        <f t="shared" si="246"/>
        <v>515.72</v>
      </c>
      <c r="K517" s="27"/>
      <c r="L517" s="21">
        <f t="shared" ref="L517:L559" si="247">SUM(L510:L516)</f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8">SUM(G518:G520)</f>
        <v>0</v>
      </c>
      <c r="H521" s="21">
        <f t="shared" si="248"/>
        <v>0</v>
      </c>
      <c r="I521" s="21">
        <f t="shared" si="248"/>
        <v>0</v>
      </c>
      <c r="J521" s="21">
        <f t="shared" si="248"/>
        <v>0</v>
      </c>
      <c r="K521" s="27"/>
      <c r="L521" s="21">
        <f t="shared" ref="L521" si="249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0">SUM(G522:G530)</f>
        <v>0</v>
      </c>
      <c r="H531" s="21">
        <f t="shared" si="250"/>
        <v>0</v>
      </c>
      <c r="I531" s="21">
        <f t="shared" si="250"/>
        <v>0</v>
      </c>
      <c r="J531" s="21">
        <f t="shared" si="250"/>
        <v>0</v>
      </c>
      <c r="K531" s="27"/>
      <c r="L531" s="21">
        <f t="shared" ref="L531" si="251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2">SUM(G532:G535)</f>
        <v>0</v>
      </c>
      <c r="H536" s="21">
        <f t="shared" si="252"/>
        <v>0</v>
      </c>
      <c r="I536" s="21">
        <f t="shared" si="252"/>
        <v>0</v>
      </c>
      <c r="J536" s="21">
        <f t="shared" si="252"/>
        <v>0</v>
      </c>
      <c r="K536" s="27"/>
      <c r="L536" s="21">
        <f t="shared" ref="L536" si="25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4">SUM(G537:G542)</f>
        <v>0</v>
      </c>
      <c r="H543" s="21">
        <f t="shared" si="254"/>
        <v>0</v>
      </c>
      <c r="I543" s="21">
        <f t="shared" si="254"/>
        <v>0</v>
      </c>
      <c r="J543" s="21">
        <f t="shared" si="254"/>
        <v>0</v>
      </c>
      <c r="K543" s="27"/>
      <c r="L543" s="21">
        <f t="shared" ref="L543" si="255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6">SUM(G544:G549)</f>
        <v>0</v>
      </c>
      <c r="H550" s="21">
        <f t="shared" si="256"/>
        <v>0</v>
      </c>
      <c r="I550" s="21">
        <f t="shared" si="256"/>
        <v>0</v>
      </c>
      <c r="J550" s="21">
        <f t="shared" si="256"/>
        <v>0</v>
      </c>
      <c r="K550" s="27"/>
      <c r="L550" s="21">
        <f t="shared" ref="L550" si="257">SUM(L544:L549)</f>
        <v>0</v>
      </c>
    </row>
    <row r="551" spans="1:12" ht="15.6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515</v>
      </c>
      <c r="G551" s="34">
        <f t="shared" ref="G551:J551" si="258">G517+G521+G531+G536+G543+G550</f>
        <v>18.840999999999998</v>
      </c>
      <c r="H551" s="34">
        <f t="shared" si="258"/>
        <v>18.300999999999998</v>
      </c>
      <c r="I551" s="34">
        <f t="shared" si="258"/>
        <v>74.274999999999991</v>
      </c>
      <c r="J551" s="34">
        <f t="shared" si="258"/>
        <v>515.72</v>
      </c>
      <c r="K551" s="35"/>
      <c r="L551" s="34">
        <f t="shared" ref="L551" si="259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0">SUM(G552:G558)</f>
        <v>0</v>
      </c>
      <c r="H559" s="21">
        <f t="shared" si="260"/>
        <v>0</v>
      </c>
      <c r="I559" s="21">
        <f t="shared" si="260"/>
        <v>0</v>
      </c>
      <c r="J559" s="21">
        <f t="shared" si="260"/>
        <v>0</v>
      </c>
      <c r="K559" s="27"/>
      <c r="L559" s="21">
        <f t="shared" si="247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1">SUM(G560:G562)</f>
        <v>0</v>
      </c>
      <c r="H563" s="21">
        <f t="shared" si="261"/>
        <v>0</v>
      </c>
      <c r="I563" s="21">
        <f t="shared" si="261"/>
        <v>0</v>
      </c>
      <c r="J563" s="21">
        <f t="shared" si="261"/>
        <v>0</v>
      </c>
      <c r="K563" s="27"/>
      <c r="L563" s="21">
        <f t="shared" ref="L563" si="262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3">SUM(G564:G572)</f>
        <v>0</v>
      </c>
      <c r="H573" s="21">
        <f t="shared" si="263"/>
        <v>0</v>
      </c>
      <c r="I573" s="21">
        <f t="shared" si="263"/>
        <v>0</v>
      </c>
      <c r="J573" s="21">
        <f t="shared" si="263"/>
        <v>0</v>
      </c>
      <c r="K573" s="27"/>
      <c r="L573" s="21">
        <f t="shared" ref="L573" si="264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5">SUM(G574:G577)</f>
        <v>0</v>
      </c>
      <c r="H578" s="21">
        <f t="shared" si="265"/>
        <v>0</v>
      </c>
      <c r="I578" s="21">
        <f t="shared" si="265"/>
        <v>0</v>
      </c>
      <c r="J578" s="21">
        <f t="shared" si="265"/>
        <v>0</v>
      </c>
      <c r="K578" s="27"/>
      <c r="L578" s="21">
        <f t="shared" ref="L578" si="26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7">SUM(G579:G584)</f>
        <v>0</v>
      </c>
      <c r="H585" s="21">
        <f t="shared" si="267"/>
        <v>0</v>
      </c>
      <c r="I585" s="21">
        <f t="shared" si="267"/>
        <v>0</v>
      </c>
      <c r="J585" s="21">
        <f t="shared" si="267"/>
        <v>0</v>
      </c>
      <c r="K585" s="27"/>
      <c r="L585" s="21">
        <f t="shared" ref="L585" si="268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69">SUM(G586:G591)</f>
        <v>0</v>
      </c>
      <c r="H592" s="21">
        <f t="shared" si="269"/>
        <v>0</v>
      </c>
      <c r="I592" s="21">
        <f t="shared" si="269"/>
        <v>0</v>
      </c>
      <c r="J592" s="21">
        <f t="shared" si="269"/>
        <v>0</v>
      </c>
      <c r="K592" s="27"/>
      <c r="L592" s="21">
        <f t="shared" ref="L592" si="270">SUM(L586:L591)</f>
        <v>0</v>
      </c>
    </row>
    <row r="593" spans="1:12" ht="14.4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1">G559+G563+G573+G578+G585+G592</f>
        <v>0</v>
      </c>
      <c r="H593" s="34">
        <f t="shared" si="271"/>
        <v>0</v>
      </c>
      <c r="I593" s="34">
        <f t="shared" si="271"/>
        <v>0</v>
      </c>
      <c r="J593" s="34">
        <f t="shared" si="271"/>
        <v>0</v>
      </c>
      <c r="K593" s="35"/>
      <c r="L593" s="34">
        <f t="shared" ref="L593" si="272">L559+L563+L573+L578+L585+L592</f>
        <v>0</v>
      </c>
    </row>
    <row r="594" spans="1:12" ht="13.5" thickBot="1" x14ac:dyDescent="0.25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565.61083333333329</v>
      </c>
      <c r="G594" s="39">
        <f t="shared" ref="G594:L594" si="27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18.162500000000001</v>
      </c>
      <c r="H594" s="39">
        <f t="shared" si="273"/>
        <v>18.345916666666664</v>
      </c>
      <c r="I594" s="39">
        <f t="shared" si="273"/>
        <v>78.569916666666671</v>
      </c>
      <c r="J594" s="39">
        <f t="shared" si="273"/>
        <v>548.90083333333337</v>
      </c>
      <c r="K594" s="39"/>
      <c r="L594" s="39" t="e">
        <f t="shared" si="273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23622047244094491" right="0.23622047244094491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Заместитель</cp:lastModifiedBy>
  <cp:lastPrinted>2025-01-10T07:55:00Z</cp:lastPrinted>
  <dcterms:created xsi:type="dcterms:W3CDTF">2022-05-16T14:23:56Z</dcterms:created>
  <dcterms:modified xsi:type="dcterms:W3CDTF">2025-01-27T10:21:13Z</dcterms:modified>
</cp:coreProperties>
</file>