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131" i="1" l="1"/>
  <c r="H173" i="1"/>
  <c r="I215" i="1"/>
  <c r="F257" i="1"/>
  <c r="J257" i="1"/>
  <c r="H341" i="1"/>
  <c r="I383" i="1"/>
  <c r="F425" i="1"/>
  <c r="I341" i="1"/>
  <c r="F383" i="1"/>
  <c r="J383" i="1"/>
  <c r="G425" i="1"/>
  <c r="H467" i="1"/>
  <c r="G383" i="1"/>
  <c r="H425" i="1"/>
  <c r="I467" i="1"/>
  <c r="F89" i="1"/>
  <c r="J89" i="1"/>
  <c r="F299" i="1"/>
  <c r="J299" i="1"/>
  <c r="G299" i="1"/>
  <c r="I47" i="1"/>
  <c r="H47" i="1"/>
  <c r="I89" i="1"/>
  <c r="J131" i="1"/>
  <c r="J425" i="1"/>
  <c r="G467" i="1"/>
  <c r="H509" i="1"/>
  <c r="I551" i="1"/>
  <c r="F593" i="1"/>
  <c r="J593" i="1"/>
  <c r="J47" i="1"/>
  <c r="G89" i="1"/>
  <c r="H131" i="1"/>
  <c r="I173" i="1"/>
  <c r="F215" i="1"/>
  <c r="J215" i="1"/>
  <c r="G257" i="1"/>
  <c r="H299" i="1"/>
  <c r="I509" i="1"/>
  <c r="F551" i="1"/>
  <c r="J551" i="1"/>
  <c r="G593" i="1"/>
  <c r="F47" i="1"/>
  <c r="G47" i="1"/>
  <c r="H89" i="1"/>
  <c r="I131" i="1"/>
  <c r="F173" i="1"/>
  <c r="J173" i="1"/>
  <c r="G215" i="1"/>
  <c r="H257" i="1"/>
  <c r="I299" i="1"/>
  <c r="F341" i="1"/>
  <c r="J341" i="1"/>
  <c r="F509" i="1"/>
  <c r="J509" i="1"/>
  <c r="G551" i="1"/>
  <c r="H593" i="1"/>
  <c r="F594" i="1" l="1"/>
  <c r="I594" i="1"/>
  <c r="J594" i="1"/>
  <c r="H594" i="1"/>
  <c r="G594" i="1"/>
  <c r="L326" i="1"/>
  <c r="L321" i="1"/>
  <c r="L74" i="1"/>
  <c r="L69" i="1"/>
  <c r="L195" i="1"/>
  <c r="L200" i="1"/>
  <c r="L563" i="1"/>
  <c r="L593" i="1"/>
  <c r="L59" i="1"/>
  <c r="L89" i="1"/>
  <c r="L459" i="1"/>
  <c r="L405" i="1"/>
  <c r="L410" i="1"/>
  <c r="L452" i="1"/>
  <c r="L447" i="1"/>
  <c r="L131" i="1"/>
  <c r="L101" i="1"/>
  <c r="L185" i="1"/>
  <c r="L215" i="1"/>
  <c r="L227" i="1"/>
  <c r="L257" i="1"/>
  <c r="L237" i="1"/>
  <c r="L242" i="1"/>
  <c r="L130" i="1"/>
  <c r="L424" i="1"/>
  <c r="L27" i="1"/>
  <c r="L32" i="1"/>
  <c r="L172" i="1"/>
  <c r="L340" i="1"/>
  <c r="L508" i="1"/>
  <c r="L382" i="1"/>
  <c r="L543" i="1"/>
  <c r="L81" i="1"/>
  <c r="L466" i="1"/>
  <c r="L173" i="1"/>
  <c r="L143" i="1"/>
  <c r="L333" i="1"/>
  <c r="L521" i="1"/>
  <c r="L551" i="1"/>
  <c r="L284" i="1"/>
  <c r="L279" i="1"/>
  <c r="L417" i="1"/>
  <c r="L531" i="1"/>
  <c r="L536" i="1"/>
  <c r="L368" i="1"/>
  <c r="L363" i="1"/>
  <c r="L489" i="1"/>
  <c r="L494" i="1"/>
  <c r="L383" i="1"/>
  <c r="L353" i="1"/>
  <c r="L249" i="1"/>
  <c r="L509" i="1"/>
  <c r="L479" i="1"/>
  <c r="L158" i="1"/>
  <c r="L153" i="1"/>
  <c r="L395" i="1"/>
  <c r="L425" i="1"/>
  <c r="L578" i="1"/>
  <c r="L573" i="1"/>
  <c r="L594" i="1"/>
  <c r="L299" i="1"/>
  <c r="L269" i="1"/>
  <c r="L123" i="1"/>
  <c r="L46" i="1"/>
  <c r="L207" i="1"/>
  <c r="L550" i="1"/>
  <c r="L111" i="1"/>
  <c r="L116" i="1"/>
  <c r="L311" i="1"/>
  <c r="L341" i="1"/>
  <c r="L256" i="1"/>
  <c r="L17" i="1"/>
  <c r="L47" i="1"/>
  <c r="L467" i="1"/>
  <c r="L437" i="1"/>
  <c r="L39" i="1"/>
  <c r="L585" i="1"/>
  <c r="L165" i="1"/>
  <c r="L88" i="1"/>
  <c r="L501" i="1"/>
  <c r="L214" i="1"/>
  <c r="L291" i="1"/>
  <c r="L592" i="1"/>
  <c r="L375" i="1"/>
  <c r="L298" i="1"/>
</calcChain>
</file>

<file path=xl/sharedStrings.xml><?xml version="1.0" encoding="utf-8"?>
<sst xmlns="http://schemas.openxmlformats.org/spreadsheetml/2006/main" count="644" uniqueCount="106">
  <si>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</si>
  <si>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</si>
  <si>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</si>
  <si>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</si>
  <si>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</si>
  <si>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</si>
  <si>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</si>
  <si>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</si>
  <si>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</si>
  <si>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</si>
  <si>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</si>
  <si>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</si>
  <si>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</si>
  <si>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</si>
  <si>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</si>
  <si>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</si>
  <si>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</si>
  <si>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</si>
  <si>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</si>
  <si>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</si>
  <si>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</si>
  <si>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</si>
  <si>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</si>
  <si>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</si>
  <si>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</si>
  <si>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</si>
  <si>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</si>
  <si>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</si>
  <si>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</si>
  <si>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</si>
  <si>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</si>
  <si>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</si>
  <si>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</si>
  <si>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</si>
  <si>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</si>
  <si>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</si>
  <si>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</si>
  <si>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</si>
  <si>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</si>
  <si>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</si>
  <si>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</si>
  <si>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</si>
  <si>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</si>
  <si>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</si>
  <si>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</si>
  <si>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Суп картофельный с вермишелью</t>
  </si>
  <si>
    <t>54-4гн-2020</t>
  </si>
  <si>
    <t>Чай с молоком и сахаром</t>
  </si>
  <si>
    <t>Пром.</t>
  </si>
  <si>
    <t>Хлеб ржаной</t>
  </si>
  <si>
    <t>Рис отварной</t>
  </si>
  <si>
    <t>54-6г-2020</t>
  </si>
  <si>
    <t>№Т/К 272</t>
  </si>
  <si>
    <t>7-10 лет</t>
  </si>
  <si>
    <t>Хлеб пшеничный, ржаной</t>
  </si>
  <si>
    <t>Винегрет с растительным маслом</t>
  </si>
  <si>
    <t>54-16з-2020</t>
  </si>
  <si>
    <t>Макароны отварные</t>
  </si>
  <si>
    <t>54-1г-2020</t>
  </si>
  <si>
    <t>Птица тушеная</t>
  </si>
  <si>
    <t>Т/к №290</t>
  </si>
  <si>
    <t>Чай с лимоном и сахаром</t>
  </si>
  <si>
    <t>54-3гн-2020</t>
  </si>
  <si>
    <t>Фрукт (яблоко, банан, апельсин)</t>
  </si>
  <si>
    <t>Картофельное пюре</t>
  </si>
  <si>
    <t>Сосиски говяжьи отварные, п/ф (2 шт)</t>
  </si>
  <si>
    <t>54-11г-2020</t>
  </si>
  <si>
    <t>№243</t>
  </si>
  <si>
    <t>Чай с сахаром и яблоком</t>
  </si>
  <si>
    <t>Т/к №430</t>
  </si>
  <si>
    <t>Плов с куринными грудками</t>
  </si>
  <si>
    <t>54-12м-2020</t>
  </si>
  <si>
    <t>Компот из кураги</t>
  </si>
  <si>
    <t>Булочка ванильная</t>
  </si>
  <si>
    <t>Макаронник</t>
  </si>
  <si>
    <t>Т/к №207</t>
  </si>
  <si>
    <t>Кофейный напиток с молоком</t>
  </si>
  <si>
    <t>54-21гн-2020</t>
  </si>
  <si>
    <t>Борщ</t>
  </si>
  <si>
    <t>Салат из свеклы отварной с растительным маслом</t>
  </si>
  <si>
    <t>54-13з-2020</t>
  </si>
  <si>
    <t>Тефтели мясные из говядины, полуфабрикат в соусе</t>
  </si>
  <si>
    <t>ном.рец №174</t>
  </si>
  <si>
    <t>Каша гречневая рассыпчатая</t>
  </si>
  <si>
    <t>Рыба припущенная в молоко</t>
  </si>
  <si>
    <t>54-4г-2020</t>
  </si>
  <si>
    <t>54-7р-2020</t>
  </si>
  <si>
    <t>Спагетти отварные</t>
  </si>
  <si>
    <t xml:space="preserve">54-2м-2020 </t>
  </si>
  <si>
    <t>Чай с сахаром</t>
  </si>
  <si>
    <t>54-2гн-2020</t>
  </si>
  <si>
    <t>Хлеб ржаной, пшеничный</t>
  </si>
  <si>
    <t>гор. Блюдо</t>
  </si>
  <si>
    <t>Салат из отварной моркови с яблоками и растительным маслом</t>
  </si>
  <si>
    <t>№ т/к 41</t>
  </si>
  <si>
    <t>Салат картофельный с морковью, зеленым горошком и растительным маслом</t>
  </si>
  <si>
    <t>№ Т/к 40</t>
  </si>
  <si>
    <t>54-10В</t>
  </si>
  <si>
    <t>Блин без начинки П/Ф 2 шт</t>
  </si>
  <si>
    <t>Т/к №401</t>
  </si>
  <si>
    <t>Котлета мясная с соусом</t>
  </si>
  <si>
    <t>Компот из смеси сухофруктов</t>
  </si>
  <si>
    <t>54-1хн-2020</t>
  </si>
  <si>
    <t xml:space="preserve">Гуляш из говядины </t>
  </si>
  <si>
    <t>Ахметова Д.Р.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</si>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</sst>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4" fillId="0" borderId="0"/>
  </cellStyleXfs>
  <cellXfs count="7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0" borderId="1" xfId="0" applyBorder="1" applyProtection="1">
      <protection locked="0"/>
    </xf>
    <xf numFmtId="164" fontId="0" fillId="5" borderId="4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164" fontId="0" fillId="5" borderId="27" xfId="0" applyNumberForma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105</v>
      </c>
      <c r="D1" s="71"/>
      <c r="E1" s="71"/>
      <c r="F1" s="13" t="s">
        <v>15</v>
      </c>
      <c r="G1" s="2" t="s">
        <v>16</v>
      </c>
      <c r="H1" s="72" t="s">
        <v>44</v>
      </c>
      <c r="I1" s="72"/>
      <c r="J1" s="72"/>
      <c r="K1" s="72"/>
    </row>
    <row r="2" spans="1:12" ht="18" x14ac:dyDescent="0.2">
      <c r="A2" s="43" t="s">
        <v>6</v>
      </c>
      <c r="C2" s="2"/>
      <c r="G2" s="2" t="s">
        <v>17</v>
      </c>
      <c r="H2" s="72" t="s">
        <v>104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53</v>
      </c>
      <c r="G3" s="2" t="s">
        <v>18</v>
      </c>
      <c r="H3" s="55">
        <v>1</v>
      </c>
      <c r="I3" s="55">
        <v>4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20</v>
      </c>
      <c r="E6" s="47" t="s">
        <v>45</v>
      </c>
      <c r="F6" s="48">
        <v>200</v>
      </c>
      <c r="G6" s="48">
        <v>9.1999999999999993</v>
      </c>
      <c r="H6" s="48">
        <v>9.35</v>
      </c>
      <c r="I6" s="48">
        <v>26.2</v>
      </c>
      <c r="J6" s="48">
        <v>198.4</v>
      </c>
      <c r="K6" s="49">
        <v>100</v>
      </c>
      <c r="L6" s="48"/>
    </row>
    <row r="7" spans="1:12" ht="25.5" x14ac:dyDescent="0.25">
      <c r="A7" s="25"/>
      <c r="B7" s="16"/>
      <c r="C7" s="11"/>
      <c r="D7" s="58" t="s">
        <v>26</v>
      </c>
      <c r="E7" s="50" t="s">
        <v>79</v>
      </c>
      <c r="F7" s="51">
        <v>60</v>
      </c>
      <c r="G7" s="51">
        <v>0.8</v>
      </c>
      <c r="H7" s="51">
        <v>2.7</v>
      </c>
      <c r="I7" s="51">
        <v>6.6</v>
      </c>
      <c r="J7" s="51">
        <v>45.6</v>
      </c>
      <c r="K7" s="52" t="s">
        <v>80</v>
      </c>
      <c r="L7" s="51"/>
    </row>
    <row r="8" spans="1:12" ht="25.5" x14ac:dyDescent="0.25">
      <c r="A8" s="25"/>
      <c r="B8" s="16"/>
      <c r="C8" s="11"/>
      <c r="D8" s="7" t="s">
        <v>21</v>
      </c>
      <c r="E8" s="50" t="s">
        <v>47</v>
      </c>
      <c r="F8" s="51">
        <v>200</v>
      </c>
      <c r="G8" s="51">
        <v>1.6</v>
      </c>
      <c r="H8" s="51">
        <v>1.1000000000000001</v>
      </c>
      <c r="I8" s="51">
        <v>8.6</v>
      </c>
      <c r="J8" s="51">
        <v>50.9</v>
      </c>
      <c r="K8" s="52" t="s">
        <v>46</v>
      </c>
      <c r="L8" s="51"/>
    </row>
    <row r="9" spans="1:12" ht="15" x14ac:dyDescent="0.25">
      <c r="A9" s="25"/>
      <c r="B9" s="16"/>
      <c r="C9" s="11"/>
      <c r="D9" s="7" t="s">
        <v>22</v>
      </c>
      <c r="E9" s="50" t="s">
        <v>49</v>
      </c>
      <c r="F9" s="51">
        <v>20</v>
      </c>
      <c r="G9" s="51">
        <v>1.3</v>
      </c>
      <c r="H9" s="51">
        <v>0.2</v>
      </c>
      <c r="I9" s="51">
        <v>6.7</v>
      </c>
      <c r="J9" s="51">
        <v>34.200000000000003</v>
      </c>
      <c r="K9" s="52" t="s">
        <v>48</v>
      </c>
      <c r="L9" s="51"/>
    </row>
    <row r="10" spans="1:12" ht="15" x14ac:dyDescent="0.2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98</v>
      </c>
      <c r="F11" s="51">
        <v>90</v>
      </c>
      <c r="G11" s="51">
        <v>3.16</v>
      </c>
      <c r="H11" s="51">
        <v>3.16</v>
      </c>
      <c r="I11" s="51">
        <v>20.7</v>
      </c>
      <c r="J11" s="51">
        <v>126</v>
      </c>
      <c r="K11" s="52" t="s">
        <v>99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570</v>
      </c>
      <c r="G13" s="21">
        <f t="shared" ref="G13:J13" si="0">SUM(G6:G12)</f>
        <v>16.060000000000002</v>
      </c>
      <c r="H13" s="21">
        <f t="shared" si="0"/>
        <v>16.509999999999998</v>
      </c>
      <c r="I13" s="21">
        <f t="shared" si="0"/>
        <v>68.8</v>
      </c>
      <c r="J13" s="21">
        <f t="shared" si="0"/>
        <v>455.09999999999997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8" t="s">
        <v>4</v>
      </c>
      <c r="D47" s="69"/>
      <c r="E47" s="33"/>
      <c r="F47" s="34">
        <f>F13+F17+F27+F32+F39+F46</f>
        <v>570</v>
      </c>
      <c r="G47" s="34">
        <f t="shared" ref="G47:J47" si="7">G13+G17+G27+G32+G39+G46</f>
        <v>16.060000000000002</v>
      </c>
      <c r="H47" s="34">
        <f t="shared" si="7"/>
        <v>16.509999999999998</v>
      </c>
      <c r="I47" s="34">
        <f t="shared" si="7"/>
        <v>68.8</v>
      </c>
      <c r="J47" s="34">
        <f t="shared" si="7"/>
        <v>455.09999999999997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50</v>
      </c>
      <c r="F48" s="48">
        <v>150</v>
      </c>
      <c r="G48" s="48">
        <v>3.6</v>
      </c>
      <c r="H48" s="48">
        <v>2.1</v>
      </c>
      <c r="I48" s="48">
        <v>29.4</v>
      </c>
      <c r="J48" s="48">
        <v>150.6</v>
      </c>
      <c r="K48" s="49" t="s">
        <v>51</v>
      </c>
      <c r="L48" s="48"/>
    </row>
    <row r="49" spans="1:12" ht="15" x14ac:dyDescent="0.25">
      <c r="A49" s="15"/>
      <c r="B49" s="16"/>
      <c r="C49" s="11"/>
      <c r="D49" s="6"/>
      <c r="E49" s="50" t="s">
        <v>100</v>
      </c>
      <c r="F49" s="51">
        <v>100</v>
      </c>
      <c r="G49" s="51">
        <v>11.28</v>
      </c>
      <c r="H49" s="51">
        <v>10.37</v>
      </c>
      <c r="I49" s="51">
        <v>12.4</v>
      </c>
      <c r="J49" s="51">
        <v>179.2</v>
      </c>
      <c r="K49" s="52" t="s">
        <v>52</v>
      </c>
      <c r="L49" s="51"/>
    </row>
    <row r="50" spans="1:12" ht="25.5" x14ac:dyDescent="0.25">
      <c r="A50" s="15"/>
      <c r="B50" s="16"/>
      <c r="C50" s="11"/>
      <c r="D50" s="7" t="s">
        <v>21</v>
      </c>
      <c r="E50" s="50" t="s">
        <v>101</v>
      </c>
      <c r="F50" s="51">
        <v>200</v>
      </c>
      <c r="G50" s="51">
        <v>0.47</v>
      </c>
      <c r="H50" s="51">
        <v>0</v>
      </c>
      <c r="I50" s="51">
        <v>19.78</v>
      </c>
      <c r="J50" s="51">
        <v>81</v>
      </c>
      <c r="K50" s="52" t="s">
        <v>102</v>
      </c>
      <c r="L50" s="51"/>
    </row>
    <row r="51" spans="1:12" ht="15" x14ac:dyDescent="0.25">
      <c r="A51" s="15"/>
      <c r="B51" s="16"/>
      <c r="C51" s="11"/>
      <c r="D51" s="7" t="s">
        <v>22</v>
      </c>
      <c r="E51" s="50" t="s">
        <v>54</v>
      </c>
      <c r="F51" s="51">
        <v>40</v>
      </c>
      <c r="G51" s="51">
        <v>2.82</v>
      </c>
      <c r="H51" s="51">
        <v>0.36</v>
      </c>
      <c r="I51" s="51">
        <v>16.54</v>
      </c>
      <c r="J51" s="51">
        <v>81.099999999999994</v>
      </c>
      <c r="K51" s="52" t="s">
        <v>48</v>
      </c>
      <c r="L51" s="51"/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25.5" x14ac:dyDescent="0.25">
      <c r="A53" s="15"/>
      <c r="B53" s="16"/>
      <c r="C53" s="11"/>
      <c r="D53" s="6" t="s">
        <v>26</v>
      </c>
      <c r="E53" s="50" t="s">
        <v>95</v>
      </c>
      <c r="F53" s="51">
        <v>60</v>
      </c>
      <c r="G53" s="51">
        <v>0.5</v>
      </c>
      <c r="H53" s="51">
        <v>5.7</v>
      </c>
      <c r="I53" s="51">
        <v>4.5</v>
      </c>
      <c r="J53" s="51">
        <v>66.900000000000006</v>
      </c>
      <c r="K53" s="52" t="s">
        <v>96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550</v>
      </c>
      <c r="G55" s="21">
        <f t="shared" ref="G55" si="8">SUM(G48:G54)</f>
        <v>18.669999999999998</v>
      </c>
      <c r="H55" s="21">
        <f t="shared" ref="H55" si="9">SUM(H48:H54)</f>
        <v>18.529999999999998</v>
      </c>
      <c r="I55" s="21">
        <f t="shared" ref="I55" si="10">SUM(I48:I54)</f>
        <v>82.62</v>
      </c>
      <c r="J55" s="21">
        <f t="shared" ref="J55" si="11">SUM(J48:J54)</f>
        <v>558.79999999999995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 t="s">
        <v>48</v>
      </c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>SUM(G60:G68)</f>
        <v>0</v>
      </c>
      <c r="H69" s="21">
        <f>SUM(H60:H68)</f>
        <v>0</v>
      </c>
      <c r="I69" s="21">
        <f>SUM(I60:I68)</f>
        <v>0</v>
      </c>
      <c r="J69" s="21">
        <f>SUM(J60:J68)</f>
        <v>0</v>
      </c>
      <c r="K69" s="27"/>
      <c r="L69" s="21">
        <f t="shared" ref="L69" ca="1" si="18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9">SUM(G70:G73)</f>
        <v>0</v>
      </c>
      <c r="H74" s="21">
        <f t="shared" ref="H74" si="20">SUM(H70:H73)</f>
        <v>0</v>
      </c>
      <c r="I74" s="21">
        <f t="shared" ref="I74" si="21">SUM(I70:I73)</f>
        <v>0</v>
      </c>
      <c r="J74" s="21">
        <f t="shared" ref="J74" si="22">SUM(J70:J73)</f>
        <v>0</v>
      </c>
      <c r="K74" s="27"/>
      <c r="L74" s="21">
        <f t="shared" ref="L74" ca="1" si="23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" si="27">SUM(J75:J80)</f>
        <v>0</v>
      </c>
      <c r="K81" s="27"/>
      <c r="L81" s="21">
        <f t="shared" ref="L81" ca="1" si="28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t="shared" ref="L88" ca="1" si="33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8" t="s">
        <v>4</v>
      </c>
      <c r="D89" s="69"/>
      <c r="E89" s="33"/>
      <c r="F89" s="34">
        <f>F55+F59+F69+F74+F81+F88</f>
        <v>550</v>
      </c>
      <c r="G89" s="34">
        <f t="shared" ref="G89" si="34">G55+G59+G69+G74+G81+G88</f>
        <v>18.669999999999998</v>
      </c>
      <c r="H89" s="34">
        <f t="shared" ref="H89" si="35">H55+H59+H69+H74+H81+H88</f>
        <v>18.529999999999998</v>
      </c>
      <c r="I89" s="34">
        <f t="shared" ref="I89" si="36">I55+I59+I69+I74+I81+I88</f>
        <v>82.62</v>
      </c>
      <c r="J89" s="34">
        <f t="shared" ref="J89" si="37">J55+J59+J69+J74+J81+J88</f>
        <v>558.79999999999995</v>
      </c>
      <c r="K89" s="35"/>
      <c r="L89" s="34">
        <f t="shared" ref="L89" ca="1" si="38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57</v>
      </c>
      <c r="F90" s="48">
        <v>150</v>
      </c>
      <c r="G90" s="48">
        <v>5.3</v>
      </c>
      <c r="H90" s="48">
        <v>4.9000000000000004</v>
      </c>
      <c r="I90" s="48">
        <v>32.799999999999997</v>
      </c>
      <c r="J90" s="48">
        <v>196.8</v>
      </c>
      <c r="K90" s="49" t="s">
        <v>58</v>
      </c>
      <c r="L90" s="48"/>
    </row>
    <row r="91" spans="1:12" ht="15" x14ac:dyDescent="0.25">
      <c r="A91" s="25"/>
      <c r="B91" s="16"/>
      <c r="C91" s="11"/>
      <c r="D91" s="6" t="s">
        <v>92</v>
      </c>
      <c r="E91" s="50" t="s">
        <v>59</v>
      </c>
      <c r="F91" s="51">
        <v>110</v>
      </c>
      <c r="G91" s="51">
        <v>8.65</v>
      </c>
      <c r="H91" s="51">
        <v>7.83</v>
      </c>
      <c r="I91" s="51">
        <v>8.9</v>
      </c>
      <c r="J91" s="51">
        <v>145</v>
      </c>
      <c r="K91" s="52" t="s">
        <v>60</v>
      </c>
      <c r="L91" s="51"/>
    </row>
    <row r="92" spans="1:12" ht="25.5" x14ac:dyDescent="0.25">
      <c r="A92" s="25"/>
      <c r="B92" s="16"/>
      <c r="C92" s="11"/>
      <c r="D92" s="7" t="s">
        <v>21</v>
      </c>
      <c r="E92" s="50" t="s">
        <v>61</v>
      </c>
      <c r="F92" s="51">
        <v>207</v>
      </c>
      <c r="G92" s="51">
        <v>0.2</v>
      </c>
      <c r="H92" s="51">
        <v>0.1</v>
      </c>
      <c r="I92" s="51">
        <v>6.6</v>
      </c>
      <c r="J92" s="51">
        <v>27.9</v>
      </c>
      <c r="K92" s="52" t="s">
        <v>62</v>
      </c>
      <c r="L92" s="51"/>
    </row>
    <row r="93" spans="1:12" ht="15" x14ac:dyDescent="0.25">
      <c r="A93" s="25"/>
      <c r="B93" s="16"/>
      <c r="C93" s="11"/>
      <c r="D93" s="7" t="s">
        <v>22</v>
      </c>
      <c r="E93" s="50" t="s">
        <v>91</v>
      </c>
      <c r="F93" s="51">
        <v>40</v>
      </c>
      <c r="G93" s="51">
        <v>2.82</v>
      </c>
      <c r="H93" s="51">
        <v>0.36</v>
      </c>
      <c r="I93" s="51">
        <v>16.54</v>
      </c>
      <c r="J93" s="51">
        <v>81.099999999999994</v>
      </c>
      <c r="K93" s="52" t="s">
        <v>48</v>
      </c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25.5" x14ac:dyDescent="0.25">
      <c r="A95" s="25"/>
      <c r="B95" s="16"/>
      <c r="C95" s="11"/>
      <c r="D95" s="6" t="s">
        <v>26</v>
      </c>
      <c r="E95" s="50" t="s">
        <v>55</v>
      </c>
      <c r="F95" s="51">
        <v>60</v>
      </c>
      <c r="G95" s="51">
        <v>0.7</v>
      </c>
      <c r="H95" s="51">
        <v>5.4</v>
      </c>
      <c r="I95" s="51">
        <v>4</v>
      </c>
      <c r="J95" s="51">
        <v>67.099999999999994</v>
      </c>
      <c r="K95" s="52" t="s">
        <v>56</v>
      </c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567</v>
      </c>
      <c r="G97" s="21">
        <f t="shared" ref="G97" si="39">SUM(G90:G96)</f>
        <v>17.669999999999998</v>
      </c>
      <c r="H97" s="21">
        <f t="shared" ref="H97" si="40">SUM(H90:H96)</f>
        <v>18.59</v>
      </c>
      <c r="I97" s="21">
        <f t="shared" ref="I97" si="41">SUM(I90:I96)</f>
        <v>68.84</v>
      </c>
      <c r="J97" s="21">
        <f t="shared" ref="J97" si="42">SUM(J90:J96)</f>
        <v>517.9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" si="46">SUM(J98:J100)</f>
        <v>0</v>
      </c>
      <c r="K101" s="27"/>
      <c r="L101" s="21">
        <f t="shared" ref="L101" ca="1" si="47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8">SUM(G102:G110)</f>
        <v>0</v>
      </c>
      <c r="H111" s="21">
        <f t="shared" ref="H111" si="49">SUM(H102:H110)</f>
        <v>0</v>
      </c>
      <c r="I111" s="21">
        <f t="shared" ref="I111" si="50">SUM(I102:I110)</f>
        <v>0</v>
      </c>
      <c r="J111" s="21">
        <f t="shared" ref="J111" si="51">SUM(J102:J110)</f>
        <v>0</v>
      </c>
      <c r="K111" s="27"/>
      <c r="L111" s="21">
        <f t="shared" ref="L111" ca="1" si="52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3">SUM(G112:G115)</f>
        <v>0</v>
      </c>
      <c r="H116" s="21">
        <f t="shared" ref="H116" si="54">SUM(H112:H115)</f>
        <v>0</v>
      </c>
      <c r="I116" s="21">
        <f t="shared" ref="I116" si="55">SUM(I112:I115)</f>
        <v>0</v>
      </c>
      <c r="J116" s="21">
        <f t="shared" ref="J116" si="56">SUM(J112:J115)</f>
        <v>0</v>
      </c>
      <c r="K116" s="27"/>
      <c r="L116" s="21">
        <f t="shared" ref="L116" ca="1" si="57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8">SUM(G117:G122)</f>
        <v>0</v>
      </c>
      <c r="H123" s="21">
        <f t="shared" ref="H123" si="59">SUM(H117:H122)</f>
        <v>0</v>
      </c>
      <c r="I123" s="21">
        <f t="shared" ref="I123" si="60">SUM(I117:I122)</f>
        <v>0</v>
      </c>
      <c r="J123" s="21">
        <f t="shared" ref="J123" si="61">SUM(J117:J122)</f>
        <v>0</v>
      </c>
      <c r="K123" s="27"/>
      <c r="L123" s="21">
        <f t="shared" ref="L123" ca="1" si="62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3">SUM(G124:G129)</f>
        <v>0</v>
      </c>
      <c r="H130" s="21">
        <f t="shared" ref="H130" si="64">SUM(H124:H129)</f>
        <v>0</v>
      </c>
      <c r="I130" s="21">
        <f t="shared" ref="I130" si="65">SUM(I124:I129)</f>
        <v>0</v>
      </c>
      <c r="J130" s="21">
        <f t="shared" ref="J130" si="66">SUM(J124:J129)</f>
        <v>0</v>
      </c>
      <c r="K130" s="27"/>
      <c r="L130" s="21">
        <f t="shared" ref="L130" ca="1" si="67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8" t="s">
        <v>4</v>
      </c>
      <c r="D131" s="69"/>
      <c r="E131" s="33"/>
      <c r="F131" s="34">
        <f>F97+F101+F111+F116+F123+F130</f>
        <v>567</v>
      </c>
      <c r="G131" s="34">
        <f t="shared" ref="G131" si="68">G97+G101+G111+G116+G123+G130</f>
        <v>17.669999999999998</v>
      </c>
      <c r="H131" s="34">
        <f t="shared" ref="H131" si="69">H97+H101+H111+H116+H123+H130</f>
        <v>18.59</v>
      </c>
      <c r="I131" s="34">
        <f t="shared" ref="I131" si="70">I97+I101+I111+I116+I123+I130</f>
        <v>68.84</v>
      </c>
      <c r="J131" s="34">
        <f t="shared" ref="J131" si="71">J97+J101+J111+J116+J123+J130</f>
        <v>517.9</v>
      </c>
      <c r="K131" s="35"/>
      <c r="L131" s="34">
        <f t="shared" ref="L131" ca="1" si="72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64</v>
      </c>
      <c r="F132" s="48">
        <v>150</v>
      </c>
      <c r="G132" s="48">
        <v>3.1</v>
      </c>
      <c r="H132" s="48">
        <v>5.3</v>
      </c>
      <c r="I132" s="48">
        <v>19.8</v>
      </c>
      <c r="J132" s="48">
        <v>139.4</v>
      </c>
      <c r="K132" s="49" t="s">
        <v>66</v>
      </c>
      <c r="L132" s="48"/>
    </row>
    <row r="133" spans="1:12" ht="15" x14ac:dyDescent="0.25">
      <c r="A133" s="25"/>
      <c r="B133" s="16"/>
      <c r="C133" s="11"/>
      <c r="D133" s="6"/>
      <c r="E133" s="50" t="s">
        <v>65</v>
      </c>
      <c r="F133" s="51">
        <v>100</v>
      </c>
      <c r="G133" s="51">
        <v>8.9</v>
      </c>
      <c r="H133" s="51">
        <v>7.35</v>
      </c>
      <c r="I133" s="51">
        <v>19.100000000000001</v>
      </c>
      <c r="J133" s="51">
        <v>202.15</v>
      </c>
      <c r="K133" s="52" t="s">
        <v>67</v>
      </c>
      <c r="L133" s="51"/>
    </row>
    <row r="134" spans="1:12" ht="15" x14ac:dyDescent="0.25">
      <c r="A134" s="25"/>
      <c r="B134" s="16"/>
      <c r="C134" s="11"/>
      <c r="D134" s="7" t="s">
        <v>21</v>
      </c>
      <c r="E134" s="50" t="s">
        <v>68</v>
      </c>
      <c r="F134" s="51">
        <v>200</v>
      </c>
      <c r="G134" s="51">
        <v>0.2</v>
      </c>
      <c r="H134" s="51">
        <v>0</v>
      </c>
      <c r="I134" s="51">
        <v>8.1999999999999993</v>
      </c>
      <c r="J134" s="51">
        <v>34.1</v>
      </c>
      <c r="K134" s="52" t="s">
        <v>69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91</v>
      </c>
      <c r="F135" s="51">
        <v>40</v>
      </c>
      <c r="G135" s="51">
        <v>2.82</v>
      </c>
      <c r="H135" s="51">
        <v>0.36</v>
      </c>
      <c r="I135" s="51">
        <v>16.54</v>
      </c>
      <c r="J135" s="51">
        <v>81.099999999999994</v>
      </c>
      <c r="K135" s="52" t="s">
        <v>48</v>
      </c>
      <c r="L135" s="51"/>
    </row>
    <row r="136" spans="1:12" ht="15" x14ac:dyDescent="0.2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25.5" x14ac:dyDescent="0.25">
      <c r="A137" s="25"/>
      <c r="B137" s="16"/>
      <c r="C137" s="11"/>
      <c r="D137" s="6" t="s">
        <v>26</v>
      </c>
      <c r="E137" s="50" t="s">
        <v>93</v>
      </c>
      <c r="F137" s="51">
        <v>60</v>
      </c>
      <c r="G137" s="51">
        <v>0.6</v>
      </c>
      <c r="H137" s="51">
        <v>5.9</v>
      </c>
      <c r="I137" s="51">
        <v>4.5999999999999996</v>
      </c>
      <c r="J137" s="51">
        <v>74.400000000000006</v>
      </c>
      <c r="K137" s="52" t="s">
        <v>94</v>
      </c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550</v>
      </c>
      <c r="G139" s="21">
        <f t="shared" ref="G139" si="73">SUM(G132:G138)</f>
        <v>15.62</v>
      </c>
      <c r="H139" s="21">
        <f t="shared" ref="H139" si="74">SUM(H132:H138)</f>
        <v>18.909999999999997</v>
      </c>
      <c r="I139" s="21">
        <f t="shared" ref="I139" si="75">SUM(I132:I138)</f>
        <v>68.240000000000009</v>
      </c>
      <c r="J139" s="21">
        <f t="shared" ref="J139" si="76">SUM(J132:J138)</f>
        <v>531.15</v>
      </c>
      <c r="K139" s="27"/>
      <c r="L139" s="21">
        <f t="shared" ref="L139:L181" si="77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8">SUM(G140:G142)</f>
        <v>0</v>
      </c>
      <c r="H143" s="21">
        <f t="shared" ref="H143" si="79">SUM(H140:H142)</f>
        <v>0</v>
      </c>
      <c r="I143" s="21">
        <f t="shared" ref="I143" si="80">SUM(I140:I142)</f>
        <v>0</v>
      </c>
      <c r="J143" s="21">
        <f t="shared" ref="J143" si="81">SUM(J140:J142)</f>
        <v>0</v>
      </c>
      <c r="K143" s="27"/>
      <c r="L143" s="21">
        <f t="shared" ref="L143" ca="1" si="82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3">SUM(G144:G152)</f>
        <v>0</v>
      </c>
      <c r="H153" s="21">
        <f t="shared" ref="H153" si="84">SUM(H144:H152)</f>
        <v>0</v>
      </c>
      <c r="I153" s="21">
        <f t="shared" ref="I153" si="85">SUM(I144:I152)</f>
        <v>0</v>
      </c>
      <c r="J153" s="21">
        <f t="shared" ref="J153" si="86">SUM(J144:J152)</f>
        <v>0</v>
      </c>
      <c r="K153" s="27"/>
      <c r="L153" s="21">
        <f t="shared" ref="L153" ca="1" si="87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8">SUM(G154:G157)</f>
        <v>0</v>
      </c>
      <c r="H158" s="21">
        <f t="shared" ref="H158" si="89">SUM(H154:H157)</f>
        <v>0</v>
      </c>
      <c r="I158" s="21">
        <f t="shared" ref="I158" si="90">SUM(I154:I157)</f>
        <v>0</v>
      </c>
      <c r="J158" s="21">
        <f t="shared" ref="J158" si="91">SUM(J154:J157)</f>
        <v>0</v>
      </c>
      <c r="K158" s="27"/>
      <c r="L158" s="21">
        <f t="shared" ref="L158" ca="1" si="92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3">SUM(G159:G164)</f>
        <v>0</v>
      </c>
      <c r="H165" s="21">
        <f t="shared" ref="H165" si="94">SUM(H159:H164)</f>
        <v>0</v>
      </c>
      <c r="I165" s="21">
        <f t="shared" ref="I165" si="95">SUM(I159:I164)</f>
        <v>0</v>
      </c>
      <c r="J165" s="21">
        <f t="shared" ref="J165" si="96">SUM(J159:J164)</f>
        <v>0</v>
      </c>
      <c r="K165" s="27"/>
      <c r="L165" s="21">
        <f t="shared" ref="L165" ca="1" si="97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98">SUM(G166:G171)</f>
        <v>0</v>
      </c>
      <c r="H172" s="21">
        <f t="shared" ref="H172" si="99">SUM(H166:H171)</f>
        <v>0</v>
      </c>
      <c r="I172" s="21">
        <f t="shared" ref="I172" si="100">SUM(I166:I171)</f>
        <v>0</v>
      </c>
      <c r="J172" s="21">
        <f t="shared" ref="J172" si="101">SUM(J166:J171)</f>
        <v>0</v>
      </c>
      <c r="K172" s="27"/>
      <c r="L172" s="21">
        <f t="shared" ref="L172" ca="1" si="102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8" t="s">
        <v>4</v>
      </c>
      <c r="D173" s="69"/>
      <c r="E173" s="33"/>
      <c r="F173" s="34">
        <f>F139+F143+F153+F158+F165+F172</f>
        <v>550</v>
      </c>
      <c r="G173" s="34">
        <f t="shared" ref="G173" si="103">G139+G143+G153+G158+G165+G172</f>
        <v>15.62</v>
      </c>
      <c r="H173" s="34">
        <f t="shared" ref="H173" si="104">H139+H143+H153+H158+H165+H172</f>
        <v>18.909999999999997</v>
      </c>
      <c r="I173" s="34">
        <f t="shared" ref="I173" si="105">I139+I143+I153+I158+I165+I172</f>
        <v>68.240000000000009</v>
      </c>
      <c r="J173" s="34">
        <f t="shared" ref="J173" si="106">J139+J143+J153+J158+J165+J172</f>
        <v>531.15</v>
      </c>
      <c r="K173" s="35"/>
      <c r="L173" s="34">
        <f t="shared" ref="L173" ca="1" si="107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70</v>
      </c>
      <c r="F174" s="48">
        <v>200</v>
      </c>
      <c r="G174" s="48">
        <v>12.1</v>
      </c>
      <c r="H174" s="48">
        <v>9.98</v>
      </c>
      <c r="I174" s="48">
        <v>41.2</v>
      </c>
      <c r="J174" s="48">
        <v>333.2</v>
      </c>
      <c r="K174" s="49" t="s">
        <v>71</v>
      </c>
      <c r="L174" s="48"/>
    </row>
    <row r="175" spans="1:12" ht="25.5" x14ac:dyDescent="0.25">
      <c r="A175" s="25"/>
      <c r="B175" s="16"/>
      <c r="C175" s="11"/>
      <c r="D175" s="6" t="s">
        <v>26</v>
      </c>
      <c r="E175" s="50" t="s">
        <v>55</v>
      </c>
      <c r="F175" s="51">
        <v>60</v>
      </c>
      <c r="G175" s="51">
        <v>0.7</v>
      </c>
      <c r="H175" s="51">
        <v>5.4</v>
      </c>
      <c r="I175" s="51">
        <v>4</v>
      </c>
      <c r="J175" s="51">
        <v>67.099999999999994</v>
      </c>
      <c r="K175" s="52" t="s">
        <v>56</v>
      </c>
      <c r="L175" s="51"/>
    </row>
    <row r="176" spans="1:12" ht="25.5" x14ac:dyDescent="0.25">
      <c r="A176" s="25"/>
      <c r="B176" s="16"/>
      <c r="C176" s="11"/>
      <c r="D176" s="7" t="s">
        <v>21</v>
      </c>
      <c r="E176" s="50" t="s">
        <v>72</v>
      </c>
      <c r="F176" s="51">
        <v>200</v>
      </c>
      <c r="G176" s="51">
        <v>0.98</v>
      </c>
      <c r="H176" s="51">
        <v>0.05</v>
      </c>
      <c r="I176" s="51">
        <v>15.64</v>
      </c>
      <c r="J176" s="51">
        <v>66.900000000000006</v>
      </c>
      <c r="K176" s="52" t="s">
        <v>46</v>
      </c>
      <c r="L176" s="51"/>
    </row>
    <row r="177" spans="1:12" ht="15" x14ac:dyDescent="0.25">
      <c r="A177" s="25"/>
      <c r="B177" s="16"/>
      <c r="C177" s="11"/>
      <c r="D177" s="7" t="s">
        <v>22</v>
      </c>
      <c r="E177" s="50" t="s">
        <v>49</v>
      </c>
      <c r="F177" s="51">
        <v>20</v>
      </c>
      <c r="G177" s="51">
        <v>1.3</v>
      </c>
      <c r="H177" s="51">
        <v>0.2</v>
      </c>
      <c r="I177" s="51">
        <v>6.7</v>
      </c>
      <c r="J177" s="51">
        <v>34.200000000000003</v>
      </c>
      <c r="K177" s="52" t="s">
        <v>48</v>
      </c>
      <c r="L177" s="51"/>
    </row>
    <row r="178" spans="1:12" ht="15" x14ac:dyDescent="0.2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73</v>
      </c>
      <c r="F179" s="51">
        <v>60</v>
      </c>
      <c r="G179" s="51">
        <v>3.68</v>
      </c>
      <c r="H179" s="51">
        <v>4.03</v>
      </c>
      <c r="I179" s="51">
        <v>15.46</v>
      </c>
      <c r="J179" s="51">
        <v>77</v>
      </c>
      <c r="K179" s="52" t="s">
        <v>97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540</v>
      </c>
      <c r="G181" s="21">
        <f t="shared" ref="G181" si="108">SUM(G174:G180)</f>
        <v>18.760000000000002</v>
      </c>
      <c r="H181" s="21">
        <f t="shared" ref="H181" si="109">SUM(H174:H180)</f>
        <v>19.66</v>
      </c>
      <c r="I181" s="21">
        <f t="shared" ref="I181" si="110">SUM(I174:I180)</f>
        <v>83</v>
      </c>
      <c r="J181" s="21">
        <f t="shared" ref="J181" si="111">SUM(J174:J180)</f>
        <v>578.39999999999986</v>
      </c>
      <c r="K181" s="27"/>
      <c r="L181" s="21">
        <f t="shared" si="77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8" t="s">
        <v>4</v>
      </c>
      <c r="D215" s="69"/>
      <c r="E215" s="33"/>
      <c r="F215" s="34">
        <f>F181+F185+F195+F200+F207+F214</f>
        <v>540</v>
      </c>
      <c r="G215" s="34">
        <f t="shared" ref="G215" si="137">G181+G185+G195+G200+G207+G214</f>
        <v>18.760000000000002</v>
      </c>
      <c r="H215" s="34">
        <f t="shared" ref="H215" si="138">H181+H185+H195+H200+H207+H214</f>
        <v>19.66</v>
      </c>
      <c r="I215" s="34">
        <f t="shared" ref="I215" si="139">I181+I185+I195+I200+I207+I214</f>
        <v>83</v>
      </c>
      <c r="J215" s="34">
        <f t="shared" ref="J215" si="140">J181+J185+J195+J200+J207+J214</f>
        <v>578.39999999999986</v>
      </c>
      <c r="K215" s="35"/>
      <c r="L215" s="34">
        <f t="shared" ref="L215" ca="1" si="141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 t="s">
        <v>74</v>
      </c>
      <c r="F216" s="48">
        <v>186</v>
      </c>
      <c r="G216" s="48">
        <v>11.9</v>
      </c>
      <c r="H216" s="48">
        <v>14.9</v>
      </c>
      <c r="I216" s="48">
        <v>32.5</v>
      </c>
      <c r="J216" s="48">
        <v>287.8</v>
      </c>
      <c r="K216" s="49" t="s">
        <v>75</v>
      </c>
      <c r="L216" s="48"/>
    </row>
    <row r="217" spans="1:12" ht="15" x14ac:dyDescent="0.25">
      <c r="A217" s="25"/>
      <c r="B217" s="16"/>
      <c r="C217" s="11"/>
      <c r="D217" s="6" t="s">
        <v>26</v>
      </c>
      <c r="E217" s="50"/>
      <c r="F217" s="51"/>
      <c r="G217" s="51"/>
      <c r="H217" s="51"/>
      <c r="I217" s="51"/>
      <c r="J217" s="51"/>
      <c r="K217" s="52"/>
      <c r="L217" s="51"/>
    </row>
    <row r="218" spans="1:12" ht="25.5" x14ac:dyDescent="0.25">
      <c r="A218" s="25"/>
      <c r="B218" s="16"/>
      <c r="C218" s="11"/>
      <c r="D218" s="7" t="s">
        <v>21</v>
      </c>
      <c r="E218" s="50" t="s">
        <v>76</v>
      </c>
      <c r="F218" s="51">
        <v>200</v>
      </c>
      <c r="G218" s="51">
        <v>3.9</v>
      </c>
      <c r="H218" s="51">
        <v>2.9</v>
      </c>
      <c r="I218" s="51">
        <v>11.2</v>
      </c>
      <c r="J218" s="51">
        <v>86</v>
      </c>
      <c r="K218" s="52" t="s">
        <v>77</v>
      </c>
      <c r="L218" s="51"/>
    </row>
    <row r="219" spans="1:12" ht="15" x14ac:dyDescent="0.25">
      <c r="A219" s="25"/>
      <c r="B219" s="16"/>
      <c r="C219" s="11"/>
      <c r="D219" s="7" t="s">
        <v>22</v>
      </c>
      <c r="E219" s="50" t="s">
        <v>54</v>
      </c>
      <c r="F219" s="51">
        <v>40</v>
      </c>
      <c r="G219" s="51">
        <v>2.82</v>
      </c>
      <c r="H219" s="51">
        <v>0.36</v>
      </c>
      <c r="I219" s="51">
        <v>16.54</v>
      </c>
      <c r="J219" s="51">
        <v>81.099999999999994</v>
      </c>
      <c r="K219" s="52" t="s">
        <v>48</v>
      </c>
      <c r="L219" s="51"/>
    </row>
    <row r="220" spans="1:12" ht="15" x14ac:dyDescent="0.25">
      <c r="A220" s="25"/>
      <c r="B220" s="16"/>
      <c r="C220" s="11"/>
      <c r="D220" s="7" t="s">
        <v>23</v>
      </c>
      <c r="E220" s="50" t="s">
        <v>63</v>
      </c>
      <c r="F220" s="51">
        <v>100</v>
      </c>
      <c r="G220" s="51">
        <v>0.6</v>
      </c>
      <c r="H220" s="51">
        <v>1</v>
      </c>
      <c r="I220" s="51">
        <v>14.7</v>
      </c>
      <c r="J220" s="51">
        <v>66.599999999999994</v>
      </c>
      <c r="K220" s="52" t="s">
        <v>48</v>
      </c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526</v>
      </c>
      <c r="G223" s="21">
        <f t="shared" ref="G223" si="142">SUM(G216:G222)</f>
        <v>19.220000000000002</v>
      </c>
      <c r="H223" s="21">
        <f t="shared" ref="H223" si="143">SUM(H216:H222)</f>
        <v>19.16</v>
      </c>
      <c r="I223" s="21">
        <f t="shared" ref="I223" si="144">SUM(I216:I222)</f>
        <v>74.94</v>
      </c>
      <c r="J223" s="21">
        <f t="shared" ref="J223" si="145">SUM(J216:J222)</f>
        <v>521.5</v>
      </c>
      <c r="K223" s="27"/>
      <c r="L223" s="21">
        <f t="shared" ref="L223:L265" si="146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8" t="s">
        <v>4</v>
      </c>
      <c r="D257" s="69"/>
      <c r="E257" s="33"/>
      <c r="F257" s="34">
        <f>F223+F227+F237+F242+F249+F256</f>
        <v>526</v>
      </c>
      <c r="G257" s="34">
        <f t="shared" ref="G257" si="172">G223+G227+G237+G242+G249+G256</f>
        <v>19.220000000000002</v>
      </c>
      <c r="H257" s="34">
        <f t="shared" ref="H257" si="173">H223+H227+H237+H242+H249+H256</f>
        <v>19.16</v>
      </c>
      <c r="I257" s="34">
        <f t="shared" ref="I257" si="174">I223+I227+I237+I242+I249+I256</f>
        <v>74.94</v>
      </c>
      <c r="J257" s="34">
        <f t="shared" ref="J257" si="175">J223+J227+J237+J242+J249+J256</f>
        <v>521.5</v>
      </c>
      <c r="K257" s="35"/>
      <c r="L257" s="34">
        <f t="shared" ref="L257" ca="1" si="176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26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60"/>
      <c r="H263" s="60"/>
      <c r="I263" s="6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77">SUM(G258:G264)</f>
        <v>0</v>
      </c>
      <c r="H265" s="21">
        <f t="shared" ref="H265" si="178">SUM(H258:H264)</f>
        <v>0</v>
      </c>
      <c r="I265" s="21">
        <f t="shared" ref="I265" si="179">SUM(I258:I264)</f>
        <v>0</v>
      </c>
      <c r="J265" s="21">
        <f t="shared" ref="J265" si="180">SUM(J258:J264)</f>
        <v>0</v>
      </c>
      <c r="K265" s="27"/>
      <c r="L265" s="21">
        <f t="shared" si="146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1">SUM(G266:G268)</f>
        <v>0</v>
      </c>
      <c r="H269" s="21">
        <f t="shared" ref="H269" si="182">SUM(H266:H268)</f>
        <v>0</v>
      </c>
      <c r="I269" s="21">
        <f t="shared" ref="I269" si="183">SUM(I266:I268)</f>
        <v>0</v>
      </c>
      <c r="J269" s="21">
        <f t="shared" ref="J269" si="184">SUM(J266:J268)</f>
        <v>0</v>
      </c>
      <c r="K269" s="27"/>
      <c r="L269" s="21">
        <f t="shared" ref="L269" ca="1" si="185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86">SUM(G270:G278)</f>
        <v>0</v>
      </c>
      <c r="H279" s="21">
        <f t="shared" ref="H279" si="187">SUM(H270:H278)</f>
        <v>0</v>
      </c>
      <c r="I279" s="21">
        <f t="shared" ref="I279" si="188">SUM(I270:I278)</f>
        <v>0</v>
      </c>
      <c r="J279" s="21">
        <f t="shared" ref="J279" si="189">SUM(J270:J278)</f>
        <v>0</v>
      </c>
      <c r="K279" s="27"/>
      <c r="L279" s="21">
        <f t="shared" ref="L279" ca="1" si="190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1">SUM(G280:G283)</f>
        <v>0</v>
      </c>
      <c r="H284" s="21">
        <f t="shared" ref="H284" si="192">SUM(H280:H283)</f>
        <v>0</v>
      </c>
      <c r="I284" s="21">
        <f t="shared" ref="I284" si="193">SUM(I280:I283)</f>
        <v>0</v>
      </c>
      <c r="J284" s="21">
        <f t="shared" ref="J284" si="194">SUM(J280:J283)</f>
        <v>0</v>
      </c>
      <c r="K284" s="27"/>
      <c r="L284" s="21">
        <f t="shared" ref="L284" ca="1" si="195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96">SUM(G285:G290)</f>
        <v>0</v>
      </c>
      <c r="H291" s="21">
        <f t="shared" ref="H291" si="197">SUM(H285:H290)</f>
        <v>0</v>
      </c>
      <c r="I291" s="21">
        <f t="shared" ref="I291" si="198">SUM(I285:I290)</f>
        <v>0</v>
      </c>
      <c r="J291" s="21">
        <f t="shared" ref="J291" si="199">SUM(J285:J290)</f>
        <v>0</v>
      </c>
      <c r="K291" s="27"/>
      <c r="L291" s="21">
        <f t="shared" ref="L291" ca="1" si="200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1">SUM(G292:G297)</f>
        <v>0</v>
      </c>
      <c r="H298" s="21">
        <f t="shared" ref="H298" si="202">SUM(H292:H297)</f>
        <v>0</v>
      </c>
      <c r="I298" s="21">
        <f t="shared" ref="I298" si="203">SUM(I292:I297)</f>
        <v>0</v>
      </c>
      <c r="J298" s="21">
        <f t="shared" ref="J298" si="204">SUM(J292:J297)</f>
        <v>0</v>
      </c>
      <c r="K298" s="27"/>
      <c r="L298" s="21">
        <f t="shared" ref="L298" ca="1" si="205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8" t="s">
        <v>4</v>
      </c>
      <c r="D299" s="69"/>
      <c r="E299" s="33"/>
      <c r="F299" s="34">
        <f>F265+F269+F279+F284+F291+F298</f>
        <v>0</v>
      </c>
      <c r="G299" s="34">
        <f t="shared" ref="G299" si="206">G265+G269+G279+G284+G291+G298</f>
        <v>0</v>
      </c>
      <c r="H299" s="34">
        <f t="shared" ref="H299" si="207">H265+H269+H279+H284+H291+H298</f>
        <v>0</v>
      </c>
      <c r="I299" s="34">
        <f t="shared" ref="I299" si="208">I265+I269+I279+I284+I291+I298</f>
        <v>0</v>
      </c>
      <c r="J299" s="34">
        <f t="shared" ref="J299" si="209">J265+J269+J279+J284+J291+J298</f>
        <v>0</v>
      </c>
      <c r="K299" s="35"/>
      <c r="L299" s="34">
        <f t="shared" ref="L299" ca="1" si="210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78</v>
      </c>
      <c r="F300" s="48">
        <v>200</v>
      </c>
      <c r="G300" s="48">
        <v>10.77</v>
      </c>
      <c r="H300" s="48">
        <v>7.46</v>
      </c>
      <c r="I300" s="48">
        <v>29.1</v>
      </c>
      <c r="J300" s="48">
        <v>266</v>
      </c>
      <c r="K300" s="49">
        <v>62</v>
      </c>
      <c r="L300" s="48"/>
    </row>
    <row r="301" spans="1:12" ht="25.5" x14ac:dyDescent="0.25">
      <c r="A301" s="25"/>
      <c r="B301" s="16"/>
      <c r="C301" s="11"/>
      <c r="D301" s="6" t="s">
        <v>26</v>
      </c>
      <c r="E301" s="50" t="s">
        <v>93</v>
      </c>
      <c r="F301" s="51">
        <v>60</v>
      </c>
      <c r="G301" s="51">
        <v>0.6</v>
      </c>
      <c r="H301" s="51">
        <v>5.9</v>
      </c>
      <c r="I301" s="51">
        <v>4.5999999999999996</v>
      </c>
      <c r="J301" s="51">
        <v>74.400000000000006</v>
      </c>
      <c r="K301" s="52" t="s">
        <v>94</v>
      </c>
      <c r="L301" s="51"/>
    </row>
    <row r="302" spans="1:12" ht="15" x14ac:dyDescent="0.25">
      <c r="A302" s="25"/>
      <c r="B302" s="16"/>
      <c r="C302" s="11"/>
      <c r="D302" s="7" t="s">
        <v>21</v>
      </c>
      <c r="E302" s="50" t="s">
        <v>68</v>
      </c>
      <c r="F302" s="51">
        <v>200</v>
      </c>
      <c r="G302" s="51">
        <v>0.2</v>
      </c>
      <c r="H302" s="51">
        <v>0</v>
      </c>
      <c r="I302" s="51">
        <v>8.1999999999999993</v>
      </c>
      <c r="J302" s="51">
        <v>34.1</v>
      </c>
      <c r="K302" s="52" t="s">
        <v>69</v>
      </c>
      <c r="L302" s="51"/>
    </row>
    <row r="303" spans="1:12" ht="15" x14ac:dyDescent="0.25">
      <c r="A303" s="25"/>
      <c r="B303" s="16"/>
      <c r="C303" s="11"/>
      <c r="D303" s="7" t="s">
        <v>22</v>
      </c>
      <c r="E303" s="50" t="s">
        <v>49</v>
      </c>
      <c r="F303" s="51">
        <v>20</v>
      </c>
      <c r="G303" s="51">
        <v>1.3</v>
      </c>
      <c r="H303" s="51">
        <v>0.2</v>
      </c>
      <c r="I303" s="51">
        <v>6.7</v>
      </c>
      <c r="J303" s="51">
        <v>34.200000000000003</v>
      </c>
      <c r="K303" s="52" t="s">
        <v>48</v>
      </c>
      <c r="L303" s="51"/>
    </row>
    <row r="304" spans="1:12" ht="15" x14ac:dyDescent="0.25">
      <c r="A304" s="25"/>
      <c r="B304" s="16"/>
      <c r="C304" s="11"/>
      <c r="D304" s="7" t="s">
        <v>23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98</v>
      </c>
      <c r="F305" s="51">
        <v>90</v>
      </c>
      <c r="G305" s="51">
        <v>3.16</v>
      </c>
      <c r="H305" s="51">
        <v>3.16</v>
      </c>
      <c r="I305" s="51">
        <v>20.7</v>
      </c>
      <c r="J305" s="51">
        <v>126</v>
      </c>
      <c r="K305" s="52" t="s">
        <v>99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570</v>
      </c>
      <c r="G307" s="21">
        <f t="shared" ref="G307" si="211">SUM(G300:G306)</f>
        <v>16.03</v>
      </c>
      <c r="H307" s="21">
        <f t="shared" ref="H307" si="212">SUM(H300:H306)</f>
        <v>16.72</v>
      </c>
      <c r="I307" s="21">
        <f t="shared" ref="I307" si="213">SUM(I300:I306)</f>
        <v>69.300000000000011</v>
      </c>
      <c r="J307" s="21">
        <f t="shared" ref="J307" si="214">SUM(J300:J306)</f>
        <v>534.70000000000005</v>
      </c>
      <c r="K307" s="27"/>
      <c r="L307" s="21">
        <f t="shared" ref="L307:L349" si="215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8" t="s">
        <v>4</v>
      </c>
      <c r="D341" s="69"/>
      <c r="E341" s="33"/>
      <c r="F341" s="34">
        <f>F307+F311+F321+F326+F333+F340</f>
        <v>570</v>
      </c>
      <c r="G341" s="34">
        <f t="shared" ref="G341" si="241">G307+G311+G321+G326+G333+G340</f>
        <v>16.03</v>
      </c>
      <c r="H341" s="34">
        <f t="shared" ref="H341" si="242">H307+H311+H321+H326+H333+H340</f>
        <v>16.72</v>
      </c>
      <c r="I341" s="34">
        <f t="shared" ref="I341" si="243">I307+I311+I321+I326+I333+I340</f>
        <v>69.300000000000011</v>
      </c>
      <c r="J341" s="34">
        <f t="shared" ref="J341" si="244">J307+J311+J321+J326+J333+J340</f>
        <v>534.70000000000005</v>
      </c>
      <c r="K341" s="35"/>
      <c r="L341" s="34">
        <f t="shared" ref="L341" ca="1" si="245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70</v>
      </c>
      <c r="F342" s="48">
        <v>200</v>
      </c>
      <c r="G342" s="48">
        <v>12.1</v>
      </c>
      <c r="H342" s="48">
        <v>9.98</v>
      </c>
      <c r="I342" s="48">
        <v>41.2</v>
      </c>
      <c r="J342" s="48">
        <v>333.2</v>
      </c>
      <c r="K342" s="49" t="s">
        <v>71</v>
      </c>
      <c r="L342" s="48"/>
    </row>
    <row r="343" spans="1:12" ht="25.5" x14ac:dyDescent="0.25">
      <c r="A343" s="15"/>
      <c r="B343" s="16"/>
      <c r="C343" s="11"/>
      <c r="D343" s="64" t="s">
        <v>26</v>
      </c>
      <c r="E343" s="50" t="s">
        <v>55</v>
      </c>
      <c r="F343" s="51">
        <v>60</v>
      </c>
      <c r="G343" s="51">
        <v>0.7</v>
      </c>
      <c r="H343" s="51">
        <v>5.4</v>
      </c>
      <c r="I343" s="51">
        <v>4</v>
      </c>
      <c r="J343" s="51">
        <v>67.099999999999994</v>
      </c>
      <c r="K343" s="52" t="s">
        <v>56</v>
      </c>
      <c r="L343" s="51"/>
    </row>
    <row r="344" spans="1:12" ht="25.5" x14ac:dyDescent="0.25">
      <c r="A344" s="15"/>
      <c r="B344" s="16"/>
      <c r="C344" s="11"/>
      <c r="D344" s="7" t="s">
        <v>21</v>
      </c>
      <c r="E344" s="50" t="s">
        <v>61</v>
      </c>
      <c r="F344" s="51">
        <v>207</v>
      </c>
      <c r="G344" s="59">
        <v>0.2</v>
      </c>
      <c r="H344" s="59">
        <v>0.1</v>
      </c>
      <c r="I344" s="62">
        <v>6.6</v>
      </c>
      <c r="J344" s="51">
        <v>27.9</v>
      </c>
      <c r="K344" s="52" t="s">
        <v>62</v>
      </c>
      <c r="L344" s="51"/>
    </row>
    <row r="345" spans="1:12" ht="15" x14ac:dyDescent="0.25">
      <c r="A345" s="15"/>
      <c r="B345" s="16"/>
      <c r="C345" s="11"/>
      <c r="D345" s="7" t="s">
        <v>22</v>
      </c>
      <c r="E345" s="50" t="s">
        <v>54</v>
      </c>
      <c r="F345" s="51">
        <v>40</v>
      </c>
      <c r="G345" s="51">
        <v>2.82</v>
      </c>
      <c r="H345" s="51">
        <v>0.36</v>
      </c>
      <c r="I345" s="51">
        <v>16.54</v>
      </c>
      <c r="J345" s="51">
        <v>81.099999999999994</v>
      </c>
      <c r="K345" s="52" t="s">
        <v>48</v>
      </c>
      <c r="L345" s="51"/>
    </row>
    <row r="346" spans="1:12" ht="15" x14ac:dyDescent="0.2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507</v>
      </c>
      <c r="G349" s="21">
        <f t="shared" ref="G349" si="246">SUM(G342:G348)</f>
        <v>15.819999999999999</v>
      </c>
      <c r="H349" s="21">
        <f t="shared" ref="H349" si="247">SUM(H342:H348)</f>
        <v>15.84</v>
      </c>
      <c r="I349" s="21">
        <f t="shared" ref="I349" si="248">SUM(I342:I348)</f>
        <v>68.34</v>
      </c>
      <c r="J349" s="21">
        <f t="shared" ref="J349" si="249">SUM(J342:J348)</f>
        <v>509.29999999999995</v>
      </c>
      <c r="K349" s="27"/>
      <c r="L349" s="21">
        <f t="shared" si="215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5">SUM(G354:G362)</f>
        <v>0</v>
      </c>
      <c r="H363" s="21">
        <f t="shared" ref="H363" si="256">SUM(H354:H362)</f>
        <v>0</v>
      </c>
      <c r="I363" s="21">
        <f t="shared" ref="I363" si="257">SUM(I354:I362)</f>
        <v>0</v>
      </c>
      <c r="J363" s="21">
        <f t="shared" ref="J363" si="258">SUM(J354:J362)</f>
        <v>0</v>
      </c>
      <c r="K363" s="27"/>
      <c r="L363" s="21">
        <f t="shared" ref="L363" ca="1" si="25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8" t="s">
        <v>4</v>
      </c>
      <c r="D383" s="69"/>
      <c r="E383" s="33"/>
      <c r="F383" s="34">
        <f>F349+F353+F363+F368+F375+F382</f>
        <v>507</v>
      </c>
      <c r="G383" s="34">
        <f t="shared" ref="G383" si="275">G349+G353+G363+G368+G375+G382</f>
        <v>15.819999999999999</v>
      </c>
      <c r="H383" s="34">
        <f t="shared" ref="H383" si="276">H349+H353+H363+H368+H375+H382</f>
        <v>15.84</v>
      </c>
      <c r="I383" s="34">
        <f t="shared" ref="I383" si="277">I349+I353+I363+I368+I375+I382</f>
        <v>68.34</v>
      </c>
      <c r="J383" s="34">
        <f t="shared" ref="J383" si="278">J349+J353+J363+J368+J375+J382</f>
        <v>509.29999999999995</v>
      </c>
      <c r="K383" s="35"/>
      <c r="L383" s="34">
        <f t="shared" ref="L383" ca="1" si="279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64</v>
      </c>
      <c r="F384" s="48">
        <v>150</v>
      </c>
      <c r="G384" s="48">
        <v>3.1</v>
      </c>
      <c r="H384" s="48">
        <v>5.3</v>
      </c>
      <c r="I384" s="48">
        <v>19.8</v>
      </c>
      <c r="J384" s="48">
        <v>139.4</v>
      </c>
      <c r="K384" s="49" t="s">
        <v>66</v>
      </c>
      <c r="L384" s="48"/>
    </row>
    <row r="385" spans="1:12" ht="25.5" x14ac:dyDescent="0.25">
      <c r="A385" s="25"/>
      <c r="B385" s="16"/>
      <c r="C385" s="11"/>
      <c r="D385" s="63"/>
      <c r="E385" s="50" t="s">
        <v>81</v>
      </c>
      <c r="F385" s="51">
        <v>105</v>
      </c>
      <c r="G385" s="51">
        <v>8.31</v>
      </c>
      <c r="H385" s="51">
        <v>8.3699999999999992</v>
      </c>
      <c r="I385" s="51">
        <v>15.42</v>
      </c>
      <c r="J385" s="51">
        <v>168.9</v>
      </c>
      <c r="K385" s="52" t="s">
        <v>82</v>
      </c>
      <c r="L385" s="51"/>
    </row>
    <row r="386" spans="1:12" ht="25.5" x14ac:dyDescent="0.25">
      <c r="A386" s="25"/>
      <c r="B386" s="16"/>
      <c r="C386" s="11"/>
      <c r="D386" s="7" t="s">
        <v>21</v>
      </c>
      <c r="E386" s="50" t="s">
        <v>76</v>
      </c>
      <c r="F386" s="51">
        <v>200</v>
      </c>
      <c r="G386" s="51">
        <v>3.9</v>
      </c>
      <c r="H386" s="51">
        <v>2.9</v>
      </c>
      <c r="I386" s="51">
        <v>11.2</v>
      </c>
      <c r="J386" s="59">
        <v>86</v>
      </c>
      <c r="K386" s="52" t="s">
        <v>77</v>
      </c>
      <c r="L386" s="51"/>
    </row>
    <row r="387" spans="1:12" ht="15" x14ac:dyDescent="0.25">
      <c r="A387" s="25"/>
      <c r="B387" s="16"/>
      <c r="C387" s="11"/>
      <c r="D387" s="7" t="s">
        <v>22</v>
      </c>
      <c r="E387" s="50" t="s">
        <v>54</v>
      </c>
      <c r="F387" s="51">
        <v>40</v>
      </c>
      <c r="G387" s="51">
        <v>2.82</v>
      </c>
      <c r="H387" s="51">
        <v>0.36</v>
      </c>
      <c r="I387" s="51">
        <v>16.54</v>
      </c>
      <c r="J387" s="51">
        <v>81.099999999999994</v>
      </c>
      <c r="K387" s="52" t="s">
        <v>48</v>
      </c>
      <c r="L387" s="51"/>
    </row>
    <row r="388" spans="1:12" ht="15" x14ac:dyDescent="0.2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25.5" x14ac:dyDescent="0.25">
      <c r="A389" s="25"/>
      <c r="B389" s="16"/>
      <c r="C389" s="11"/>
      <c r="D389" s="6" t="s">
        <v>26</v>
      </c>
      <c r="E389" s="50" t="s">
        <v>79</v>
      </c>
      <c r="F389" s="51">
        <v>60</v>
      </c>
      <c r="G389" s="51">
        <v>0.8</v>
      </c>
      <c r="H389" s="51">
        <v>2.7</v>
      </c>
      <c r="I389" s="51">
        <v>4.5999999999999996</v>
      </c>
      <c r="J389" s="51">
        <v>45.6</v>
      </c>
      <c r="K389" s="52" t="s">
        <v>80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555</v>
      </c>
      <c r="G391" s="21">
        <f t="shared" ref="G391" si="280">SUM(G384:G390)</f>
        <v>18.93</v>
      </c>
      <c r="H391" s="21">
        <f t="shared" ref="H391" si="281">SUM(H384:H390)</f>
        <v>19.629999999999995</v>
      </c>
      <c r="I391" s="21">
        <f t="shared" ref="I391" si="282">SUM(I384:I390)</f>
        <v>67.56</v>
      </c>
      <c r="J391" s="21">
        <f t="shared" ref="J391" si="283">SUM(J384:J390)</f>
        <v>521</v>
      </c>
      <c r="K391" s="27"/>
      <c r="L391" s="21">
        <f t="shared" ref="L391:L433" si="284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5">SUM(G392:G394)</f>
        <v>0</v>
      </c>
      <c r="H395" s="21">
        <f t="shared" ref="H395" si="286">SUM(H392:H394)</f>
        <v>0</v>
      </c>
      <c r="I395" s="21">
        <f t="shared" ref="I395" si="287">SUM(I392:I394)</f>
        <v>0</v>
      </c>
      <c r="J395" s="21">
        <f t="shared" ref="J395" si="288">SUM(J392:J394)</f>
        <v>0</v>
      </c>
      <c r="K395" s="27"/>
      <c r="L395" s="21">
        <f t="shared" ref="L395" ca="1" si="289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0">SUM(G396:G404)</f>
        <v>0</v>
      </c>
      <c r="H405" s="21">
        <f t="shared" ref="H405" si="291">SUM(H396:H404)</f>
        <v>0</v>
      </c>
      <c r="I405" s="21">
        <f t="shared" ref="I405" si="292">SUM(I396:I404)</f>
        <v>0</v>
      </c>
      <c r="J405" s="21">
        <f t="shared" ref="J405" si="293">SUM(J396:J404)</f>
        <v>0</v>
      </c>
      <c r="K405" s="27"/>
      <c r="L405" s="21">
        <f t="shared" ref="L405" ca="1" si="294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5">SUM(G406:G409)</f>
        <v>0</v>
      </c>
      <c r="H410" s="21">
        <f t="shared" ref="H410" si="296">SUM(H406:H409)</f>
        <v>0</v>
      </c>
      <c r="I410" s="21">
        <f t="shared" ref="I410" si="297">SUM(I406:I409)</f>
        <v>0</v>
      </c>
      <c r="J410" s="21">
        <f t="shared" ref="J410" si="298">SUM(J406:J409)</f>
        <v>0</v>
      </c>
      <c r="K410" s="27"/>
      <c r="L410" s="21">
        <f t="shared" ref="L410" ca="1" si="299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0">SUM(G411:G416)</f>
        <v>0</v>
      </c>
      <c r="H417" s="21">
        <f t="shared" ref="H417" si="301">SUM(H411:H416)</f>
        <v>0</v>
      </c>
      <c r="I417" s="21">
        <f t="shared" ref="I417" si="302">SUM(I411:I416)</f>
        <v>0</v>
      </c>
      <c r="J417" s="21">
        <f t="shared" ref="J417" si="303">SUM(J411:J416)</f>
        <v>0</v>
      </c>
      <c r="K417" s="27"/>
      <c r="L417" s="21">
        <f t="shared" ref="L417" ca="1" si="304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5">SUM(G418:G423)</f>
        <v>0</v>
      </c>
      <c r="H424" s="21">
        <f t="shared" ref="H424" si="306">SUM(H418:H423)</f>
        <v>0</v>
      </c>
      <c r="I424" s="21">
        <f t="shared" ref="I424" si="307">SUM(I418:I423)</f>
        <v>0</v>
      </c>
      <c r="J424" s="21">
        <f t="shared" ref="J424" si="308">SUM(J418:J423)</f>
        <v>0</v>
      </c>
      <c r="K424" s="27"/>
      <c r="L424" s="21">
        <f t="shared" ref="L424" ca="1" si="309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8" t="s">
        <v>4</v>
      </c>
      <c r="D425" s="69"/>
      <c r="E425" s="33"/>
      <c r="F425" s="34">
        <f>F391+F395+F405+F410+F417+F424</f>
        <v>555</v>
      </c>
      <c r="G425" s="34">
        <f t="shared" ref="G425" si="310">G391+G395+G405+G410+G417+G424</f>
        <v>18.93</v>
      </c>
      <c r="H425" s="34">
        <f t="shared" ref="H425" si="311">H391+H395+H405+H410+H417+H424</f>
        <v>19.629999999999995</v>
      </c>
      <c r="I425" s="34">
        <f t="shared" ref="I425" si="312">I391+I395+I405+I410+I417+I424</f>
        <v>67.56</v>
      </c>
      <c r="J425" s="34">
        <f t="shared" ref="J425" si="313">J391+J395+J405+J410+J417+J424</f>
        <v>521</v>
      </c>
      <c r="K425" s="35"/>
      <c r="L425" s="34">
        <f t="shared" ref="L425" ca="1" si="314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83</v>
      </c>
      <c r="F426" s="48">
        <v>150</v>
      </c>
      <c r="G426" s="48">
        <v>3.2</v>
      </c>
      <c r="H426" s="48">
        <v>4.8</v>
      </c>
      <c r="I426" s="48">
        <v>25.9</v>
      </c>
      <c r="J426" s="48">
        <v>107.1</v>
      </c>
      <c r="K426" s="49" t="s">
        <v>85</v>
      </c>
      <c r="L426" s="48"/>
    </row>
    <row r="427" spans="1:12" ht="25.5" x14ac:dyDescent="0.25">
      <c r="A427" s="25"/>
      <c r="B427" s="16"/>
      <c r="C427" s="11"/>
      <c r="D427" s="6"/>
      <c r="E427" s="50" t="s">
        <v>84</v>
      </c>
      <c r="F427" s="51">
        <v>100</v>
      </c>
      <c r="G427" s="51">
        <v>10.36</v>
      </c>
      <c r="H427" s="51">
        <v>5.42</v>
      </c>
      <c r="I427" s="51">
        <v>11.89</v>
      </c>
      <c r="J427" s="51">
        <v>171.6</v>
      </c>
      <c r="K427" s="52" t="s">
        <v>86</v>
      </c>
      <c r="L427" s="51"/>
    </row>
    <row r="428" spans="1:12" ht="25.5" x14ac:dyDescent="0.25">
      <c r="A428" s="25"/>
      <c r="B428" s="16"/>
      <c r="C428" s="11"/>
      <c r="D428" s="7" t="s">
        <v>21</v>
      </c>
      <c r="E428" s="50" t="s">
        <v>101</v>
      </c>
      <c r="F428" s="51">
        <v>200</v>
      </c>
      <c r="G428" s="51">
        <v>0.47</v>
      </c>
      <c r="H428" s="51">
        <v>0</v>
      </c>
      <c r="I428" s="51">
        <v>19.78</v>
      </c>
      <c r="J428" s="51">
        <v>81</v>
      </c>
      <c r="K428" s="52" t="s">
        <v>102</v>
      </c>
      <c r="L428" s="51"/>
    </row>
    <row r="429" spans="1:12" ht="15" x14ac:dyDescent="0.25">
      <c r="A429" s="25"/>
      <c r="B429" s="16"/>
      <c r="C429" s="11"/>
      <c r="D429" s="7" t="s">
        <v>22</v>
      </c>
      <c r="E429" s="50" t="s">
        <v>49</v>
      </c>
      <c r="F429" s="51">
        <v>20</v>
      </c>
      <c r="G429" s="51">
        <v>1.3</v>
      </c>
      <c r="H429" s="51">
        <v>0.2</v>
      </c>
      <c r="I429" s="51">
        <v>6.7</v>
      </c>
      <c r="J429" s="51">
        <v>34.200000000000003</v>
      </c>
      <c r="K429" s="52" t="s">
        <v>48</v>
      </c>
      <c r="L429" s="51"/>
    </row>
    <row r="430" spans="1:12" ht="15" x14ac:dyDescent="0.2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/>
      <c r="L430" s="51"/>
    </row>
    <row r="431" spans="1:12" ht="25.5" x14ac:dyDescent="0.25">
      <c r="A431" s="25"/>
      <c r="B431" s="16"/>
      <c r="C431" s="11"/>
      <c r="D431" s="6" t="s">
        <v>26</v>
      </c>
      <c r="E431" s="50" t="s">
        <v>95</v>
      </c>
      <c r="F431" s="51">
        <v>60</v>
      </c>
      <c r="G431" s="51">
        <v>0.5</v>
      </c>
      <c r="H431" s="51">
        <v>5.7</v>
      </c>
      <c r="I431" s="51">
        <v>4.5</v>
      </c>
      <c r="J431" s="51">
        <v>66.900000000000006</v>
      </c>
      <c r="K431" s="52" t="s">
        <v>96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530</v>
      </c>
      <c r="G433" s="21">
        <f>SUM(G426:G432)</f>
        <v>15.83</v>
      </c>
      <c r="H433" s="21">
        <f>SUM(H426:H432)</f>
        <v>16.119999999999997</v>
      </c>
      <c r="I433" s="21">
        <f>SUM(I426:I432)</f>
        <v>68.77</v>
      </c>
      <c r="J433" s="21">
        <f>SUM(J426:J432)</f>
        <v>460.79999999999995</v>
      </c>
      <c r="K433" s="27"/>
      <c r="L433" s="21">
        <f t="shared" si="284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8" t="s">
        <v>4</v>
      </c>
      <c r="D467" s="69"/>
      <c r="E467" s="33"/>
      <c r="F467" s="34">
        <f>F433+F437+F447+F452+F459+F466</f>
        <v>530</v>
      </c>
      <c r="G467" s="34">
        <f t="shared" ref="G467" si="340">G433+G437+G447+G452+G459+G466</f>
        <v>15.83</v>
      </c>
      <c r="H467" s="34">
        <f t="shared" ref="H467" si="341">H433+H437+H447+H452+H459+H466</f>
        <v>16.119999999999997</v>
      </c>
      <c r="I467" s="34">
        <f t="shared" ref="I467" si="342">I433+I437+I447+I452+I459+I466</f>
        <v>68.77</v>
      </c>
      <c r="J467" s="34">
        <f t="shared" ref="J467" si="343">J433+J437+J447+J452+J459+J466</f>
        <v>460.79999999999995</v>
      </c>
      <c r="K467" s="35"/>
      <c r="L467" s="34">
        <f t="shared" ref="L467" ca="1" si="344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87</v>
      </c>
      <c r="F468" s="48">
        <v>150</v>
      </c>
      <c r="G468" s="48">
        <v>5.3</v>
      </c>
      <c r="H468" s="48">
        <v>4.9000000000000004</v>
      </c>
      <c r="I468" s="48">
        <v>32.799999999999997</v>
      </c>
      <c r="J468" s="48">
        <v>196.8</v>
      </c>
      <c r="K468" s="49" t="s">
        <v>58</v>
      </c>
      <c r="L468" s="48"/>
    </row>
    <row r="469" spans="1:12" ht="25.5" x14ac:dyDescent="0.25">
      <c r="A469" s="25"/>
      <c r="B469" s="16"/>
      <c r="C469" s="11"/>
      <c r="D469" s="6"/>
      <c r="E469" s="50" t="s">
        <v>103</v>
      </c>
      <c r="F469" s="51">
        <v>100</v>
      </c>
      <c r="G469" s="51">
        <v>8.5500000000000007</v>
      </c>
      <c r="H469" s="51">
        <v>8.4</v>
      </c>
      <c r="I469" s="51">
        <v>11.9</v>
      </c>
      <c r="J469" s="51">
        <v>165.8</v>
      </c>
      <c r="K469" s="52" t="s">
        <v>88</v>
      </c>
      <c r="L469" s="51"/>
    </row>
    <row r="470" spans="1:12" ht="25.5" x14ac:dyDescent="0.25">
      <c r="A470" s="25"/>
      <c r="B470" s="16"/>
      <c r="C470" s="11"/>
      <c r="D470" s="7" t="s">
        <v>21</v>
      </c>
      <c r="E470" s="50" t="s">
        <v>89</v>
      </c>
      <c r="F470" s="51">
        <v>200</v>
      </c>
      <c r="G470" s="51">
        <v>0.19</v>
      </c>
      <c r="H470" s="51">
        <v>0.04</v>
      </c>
      <c r="I470" s="51">
        <v>6.42</v>
      </c>
      <c r="J470" s="51">
        <v>26.8</v>
      </c>
      <c r="K470" s="52" t="s">
        <v>90</v>
      </c>
      <c r="L470" s="51"/>
    </row>
    <row r="471" spans="1:12" ht="15" x14ac:dyDescent="0.25">
      <c r="A471" s="25"/>
      <c r="B471" s="16"/>
      <c r="C471" s="11"/>
      <c r="D471" s="7" t="s">
        <v>22</v>
      </c>
      <c r="E471" s="50" t="s">
        <v>91</v>
      </c>
      <c r="F471" s="51">
        <v>40</v>
      </c>
      <c r="G471" s="51">
        <v>2.82</v>
      </c>
      <c r="H471" s="51">
        <v>0.36</v>
      </c>
      <c r="I471" s="51">
        <v>16.54</v>
      </c>
      <c r="J471" s="51">
        <v>81.099999999999994</v>
      </c>
      <c r="K471" s="52" t="s">
        <v>48</v>
      </c>
      <c r="L471" s="51"/>
    </row>
    <row r="472" spans="1:12" ht="15" x14ac:dyDescent="0.2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25.5" x14ac:dyDescent="0.25">
      <c r="A473" s="25"/>
      <c r="B473" s="16"/>
      <c r="C473" s="11"/>
      <c r="D473" s="6" t="s">
        <v>26</v>
      </c>
      <c r="E473" s="50" t="s">
        <v>55</v>
      </c>
      <c r="F473" s="51">
        <v>60</v>
      </c>
      <c r="G473" s="51">
        <v>0.7</v>
      </c>
      <c r="H473" s="51">
        <v>5.4</v>
      </c>
      <c r="I473" s="51">
        <v>4</v>
      </c>
      <c r="J473" s="51">
        <v>67.099999999999994</v>
      </c>
      <c r="K473" s="52" t="s">
        <v>56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550</v>
      </c>
      <c r="G475" s="21">
        <f t="shared" ref="G475" si="345">SUM(G468:G474)</f>
        <v>17.559999999999999</v>
      </c>
      <c r="H475" s="21">
        <f t="shared" ref="H475" si="346">SUM(H468:H474)</f>
        <v>19.100000000000001</v>
      </c>
      <c r="I475" s="21">
        <f t="shared" ref="I475" si="347">SUM(I468:I474)</f>
        <v>71.66</v>
      </c>
      <c r="J475" s="21">
        <f t="shared" ref="J475" si="348">SUM(J468:J474)</f>
        <v>537.6</v>
      </c>
      <c r="K475" s="27"/>
      <c r="L475" s="21">
        <f t="shared" ref="L475:L517" si="349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0">SUM(G476:G478)</f>
        <v>0</v>
      </c>
      <c r="H479" s="21">
        <f t="shared" ref="H479" si="351">SUM(H476:H478)</f>
        <v>0</v>
      </c>
      <c r="I479" s="21">
        <f t="shared" ref="I479" si="352">SUM(I476:I478)</f>
        <v>0</v>
      </c>
      <c r="J479" s="21">
        <f t="shared" ref="J479" si="353">SUM(J476:J478)</f>
        <v>0</v>
      </c>
      <c r="K479" s="27"/>
      <c r="L479" s="21">
        <f t="shared" ref="L479" ca="1" si="354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55">SUM(G480:G488)</f>
        <v>0</v>
      </c>
      <c r="H489" s="21">
        <f t="shared" ref="H489" si="356">SUM(H480:H488)</f>
        <v>0</v>
      </c>
      <c r="I489" s="21">
        <f t="shared" ref="I489" si="357">SUM(I480:I488)</f>
        <v>0</v>
      </c>
      <c r="J489" s="21">
        <f t="shared" ref="J489" si="358">SUM(J480:J488)</f>
        <v>0</v>
      </c>
      <c r="K489" s="27"/>
      <c r="L489" s="21">
        <f t="shared" ref="L489" ca="1" si="359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0">SUM(G490:G493)</f>
        <v>0</v>
      </c>
      <c r="H494" s="21">
        <f t="shared" ref="H494" si="361">SUM(H490:H493)</f>
        <v>0</v>
      </c>
      <c r="I494" s="21">
        <f t="shared" ref="I494" si="362">SUM(I490:I493)</f>
        <v>0</v>
      </c>
      <c r="J494" s="21">
        <f t="shared" ref="J494" si="363">SUM(J490:J493)</f>
        <v>0</v>
      </c>
      <c r="K494" s="27"/>
      <c r="L494" s="21">
        <f t="shared" ref="L494" ca="1" si="364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65">SUM(G495:G500)</f>
        <v>0</v>
      </c>
      <c r="H501" s="21">
        <f t="shared" ref="H501" si="366">SUM(H495:H500)</f>
        <v>0</v>
      </c>
      <c r="I501" s="21">
        <f t="shared" ref="I501" si="367">SUM(I495:I500)</f>
        <v>0</v>
      </c>
      <c r="J501" s="21">
        <f t="shared" ref="J501" si="368">SUM(J495:J500)</f>
        <v>0</v>
      </c>
      <c r="K501" s="27"/>
      <c r="L501" s="21">
        <f t="shared" ref="L501" ca="1" si="369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0">SUM(G502:G507)</f>
        <v>0</v>
      </c>
      <c r="H508" s="21">
        <f t="shared" ref="H508" si="371">SUM(H502:H507)</f>
        <v>0</v>
      </c>
      <c r="I508" s="21">
        <f t="shared" ref="I508" si="372">SUM(I502:I507)</f>
        <v>0</v>
      </c>
      <c r="J508" s="21">
        <f t="shared" ref="J508" si="373">SUM(J502:J507)</f>
        <v>0</v>
      </c>
      <c r="K508" s="27"/>
      <c r="L508" s="21">
        <f t="shared" ref="L508" ca="1" si="374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8" t="s">
        <v>4</v>
      </c>
      <c r="D509" s="69"/>
      <c r="E509" s="33"/>
      <c r="F509" s="34">
        <f>F475+F479+F489+F494+F501+F508</f>
        <v>550</v>
      </c>
      <c r="G509" s="34">
        <f t="shared" ref="G509" si="375">G475+G479+G489+G494+G501+G508</f>
        <v>17.559999999999999</v>
      </c>
      <c r="H509" s="34">
        <f t="shared" ref="H509" si="376">H475+H479+H489+H494+H501+H508</f>
        <v>19.100000000000001</v>
      </c>
      <c r="I509" s="34">
        <f t="shared" ref="I509" si="377">I475+I479+I489+I494+I501+I508</f>
        <v>71.66</v>
      </c>
      <c r="J509" s="34">
        <f t="shared" ref="J509" si="378">J475+J479+J489+J494+J501+J508</f>
        <v>537.6</v>
      </c>
      <c r="K509" s="35"/>
      <c r="L509" s="34">
        <f t="shared" ref="L509" ca="1" si="379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 t="s">
        <v>74</v>
      </c>
      <c r="F510" s="48">
        <v>186</v>
      </c>
      <c r="G510" s="48">
        <v>11.9</v>
      </c>
      <c r="H510" s="48">
        <v>14.9</v>
      </c>
      <c r="I510" s="48">
        <v>32.5</v>
      </c>
      <c r="J510" s="48">
        <v>287.8</v>
      </c>
      <c r="K510" s="49" t="s">
        <v>75</v>
      </c>
      <c r="L510" s="48"/>
    </row>
    <row r="511" spans="1:12" ht="15" x14ac:dyDescent="0.25">
      <c r="A511" s="25"/>
      <c r="B511" s="16"/>
      <c r="C511" s="11"/>
      <c r="D511" s="63"/>
      <c r="E511" s="50"/>
      <c r="F511" s="51"/>
      <c r="G511" s="51"/>
      <c r="H511" s="51"/>
      <c r="I511" s="51"/>
      <c r="J511" s="51"/>
      <c r="K511" s="52"/>
      <c r="L511" s="51"/>
    </row>
    <row r="512" spans="1:12" ht="25.5" x14ac:dyDescent="0.25">
      <c r="A512" s="25"/>
      <c r="B512" s="16"/>
      <c r="C512" s="11"/>
      <c r="D512" s="7" t="s">
        <v>21</v>
      </c>
      <c r="E512" s="50" t="s">
        <v>61</v>
      </c>
      <c r="F512" s="51">
        <v>207</v>
      </c>
      <c r="G512" s="51">
        <v>0.2</v>
      </c>
      <c r="H512" s="51">
        <v>0.1</v>
      </c>
      <c r="I512" s="51">
        <v>6.6</v>
      </c>
      <c r="J512" s="51">
        <v>27.9</v>
      </c>
      <c r="K512" s="52" t="s">
        <v>62</v>
      </c>
      <c r="L512" s="51"/>
    </row>
    <row r="513" spans="1:12" ht="15" x14ac:dyDescent="0.25">
      <c r="A513" s="25"/>
      <c r="B513" s="16"/>
      <c r="C513" s="11"/>
      <c r="D513" s="7" t="s">
        <v>22</v>
      </c>
      <c r="E513" s="50" t="s">
        <v>91</v>
      </c>
      <c r="F513" s="51">
        <v>40</v>
      </c>
      <c r="G513" s="51">
        <v>2.82</v>
      </c>
      <c r="H513" s="51">
        <v>0.36</v>
      </c>
      <c r="I513" s="51">
        <v>16.54</v>
      </c>
      <c r="J513" s="51">
        <v>81.099999999999994</v>
      </c>
      <c r="K513" s="52" t="s">
        <v>48</v>
      </c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4" t="s">
        <v>26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 t="s">
        <v>63</v>
      </c>
      <c r="F516" s="51">
        <v>100</v>
      </c>
      <c r="G516" s="51">
        <v>0.6</v>
      </c>
      <c r="H516" s="51">
        <v>1</v>
      </c>
      <c r="I516" s="51">
        <v>14.7</v>
      </c>
      <c r="J516" s="51">
        <v>66.599999999999994</v>
      </c>
      <c r="K516" s="52" t="s">
        <v>48</v>
      </c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533</v>
      </c>
      <c r="G517" s="21">
        <f t="shared" ref="G517" si="380">SUM(G510:G516)</f>
        <v>15.52</v>
      </c>
      <c r="H517" s="21">
        <f t="shared" ref="H517" si="381">SUM(H510:H516)</f>
        <v>16.36</v>
      </c>
      <c r="I517" s="21">
        <f t="shared" ref="I517" si="382">SUM(I510:I516)</f>
        <v>70.34</v>
      </c>
      <c r="J517" s="21">
        <f t="shared" ref="J517" si="383">SUM(J510:J516)</f>
        <v>463.4</v>
      </c>
      <c r="K517" s="27"/>
      <c r="L517" s="21">
        <f t="shared" si="349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84">SUM(G518:G520)</f>
        <v>0</v>
      </c>
      <c r="H521" s="21">
        <f t="shared" ref="H521" si="385">SUM(H518:H520)</f>
        <v>0</v>
      </c>
      <c r="I521" s="21">
        <f t="shared" ref="I521" si="386">SUM(I518:I520)</f>
        <v>0</v>
      </c>
      <c r="J521" s="21">
        <f t="shared" ref="J521" si="387">SUM(J518:J520)</f>
        <v>0</v>
      </c>
      <c r="K521" s="27"/>
      <c r="L521" s="21">
        <f t="shared" ref="L521" ca="1" si="388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89">SUM(G522:G530)</f>
        <v>0</v>
      </c>
      <c r="H531" s="21">
        <f t="shared" ref="H531" si="390">SUM(H522:H530)</f>
        <v>0</v>
      </c>
      <c r="I531" s="21">
        <f t="shared" ref="I531" si="391">SUM(I522:I530)</f>
        <v>0</v>
      </c>
      <c r="J531" s="21">
        <f t="shared" ref="J531" si="392">SUM(J522:J530)</f>
        <v>0</v>
      </c>
      <c r="K531" s="27"/>
      <c r="L531" s="21">
        <f t="shared" ref="L531" ca="1" si="393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94">SUM(G532:G535)</f>
        <v>0</v>
      </c>
      <c r="H536" s="21">
        <f t="shared" ref="H536" si="395">SUM(H532:H535)</f>
        <v>0</v>
      </c>
      <c r="I536" s="21">
        <f t="shared" ref="I536" si="396">SUM(I532:I535)</f>
        <v>0</v>
      </c>
      <c r="J536" s="21">
        <f t="shared" ref="J536" si="397">SUM(J532:J535)</f>
        <v>0</v>
      </c>
      <c r="K536" s="27"/>
      <c r="L536" s="21">
        <f t="shared" ref="L536" ca="1" si="398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99">SUM(G537:G542)</f>
        <v>0</v>
      </c>
      <c r="H543" s="21">
        <f t="shared" ref="H543" si="400">SUM(H537:H542)</f>
        <v>0</v>
      </c>
      <c r="I543" s="21">
        <f t="shared" ref="I543" si="401">SUM(I537:I542)</f>
        <v>0</v>
      </c>
      <c r="J543" s="21">
        <f t="shared" ref="J543" si="402">SUM(J537:J542)</f>
        <v>0</v>
      </c>
      <c r="K543" s="27"/>
      <c r="L543" s="21">
        <f t="shared" ref="L543" ca="1" si="403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04">SUM(G544:G549)</f>
        <v>0</v>
      </c>
      <c r="H550" s="21">
        <f t="shared" ref="H550" si="405">SUM(H544:H549)</f>
        <v>0</v>
      </c>
      <c r="I550" s="21">
        <f t="shared" ref="I550" si="406">SUM(I544:I549)</f>
        <v>0</v>
      </c>
      <c r="J550" s="21">
        <f t="shared" ref="J550" si="407">SUM(J544:J549)</f>
        <v>0</v>
      </c>
      <c r="K550" s="27"/>
      <c r="L550" s="21">
        <f t="shared" ref="L550" ca="1" si="408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8" t="s">
        <v>4</v>
      </c>
      <c r="D551" s="69"/>
      <c r="E551" s="33"/>
      <c r="F551" s="34">
        <f>F517+F521+F531+F536+F543+F550</f>
        <v>533</v>
      </c>
      <c r="G551" s="34">
        <f t="shared" ref="G551" si="409">G517+G521+G531+G536+G543+G550</f>
        <v>15.52</v>
      </c>
      <c r="H551" s="34">
        <f t="shared" ref="H551" si="410">H517+H521+H531+H536+H543+H550</f>
        <v>16.36</v>
      </c>
      <c r="I551" s="34">
        <f t="shared" ref="I551" si="411">I517+I521+I531+I536+I543+I550</f>
        <v>70.34</v>
      </c>
      <c r="J551" s="34">
        <f t="shared" ref="J551" si="412">J517+J521+J531+J536+J543+J550</f>
        <v>463.4</v>
      </c>
      <c r="K551" s="35"/>
      <c r="L551" s="34">
        <f t="shared" ref="L551" ca="1" si="413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14">SUM(G552:G558)</f>
        <v>0</v>
      </c>
      <c r="H559" s="21">
        <f t="shared" ref="H559" si="415">SUM(H552:H558)</f>
        <v>0</v>
      </c>
      <c r="I559" s="21">
        <f t="shared" ref="I559" si="416">SUM(I552:I558)</f>
        <v>0</v>
      </c>
      <c r="J559" s="21">
        <f t="shared" ref="J559" si="417">SUM(J552:J558)</f>
        <v>0</v>
      </c>
      <c r="K559" s="27"/>
      <c r="L559" s="21">
        <f t="shared" ref="L559" si="418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19">SUM(G560:G562)</f>
        <v>0</v>
      </c>
      <c r="H563" s="21">
        <f t="shared" ref="H563" si="420">SUM(H560:H562)</f>
        <v>0</v>
      </c>
      <c r="I563" s="21">
        <f t="shared" ref="I563" si="421">SUM(I560:I562)</f>
        <v>0</v>
      </c>
      <c r="J563" s="21">
        <f t="shared" ref="J563" si="422">SUM(J560:J562)</f>
        <v>0</v>
      </c>
      <c r="K563" s="27"/>
      <c r="L563" s="21">
        <f t="shared" ref="L563" ca="1" si="423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24">SUM(G564:G572)</f>
        <v>0</v>
      </c>
      <c r="H573" s="21">
        <f t="shared" ref="H573" si="425">SUM(H564:H572)</f>
        <v>0</v>
      </c>
      <c r="I573" s="21">
        <f t="shared" ref="I573" si="426">SUM(I564:I572)</f>
        <v>0</v>
      </c>
      <c r="J573" s="21">
        <f t="shared" ref="J573" si="427">SUM(J564:J572)</f>
        <v>0</v>
      </c>
      <c r="K573" s="27"/>
      <c r="L573" s="21">
        <f t="shared" ref="L573" ca="1" si="428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29">SUM(G574:G577)</f>
        <v>0</v>
      </c>
      <c r="H578" s="21">
        <f t="shared" ref="H578" si="430">SUM(H574:H577)</f>
        <v>0</v>
      </c>
      <c r="I578" s="21">
        <f t="shared" ref="I578" si="431">SUM(I574:I577)</f>
        <v>0</v>
      </c>
      <c r="J578" s="21">
        <f t="shared" ref="J578" si="432">SUM(J574:J577)</f>
        <v>0</v>
      </c>
      <c r="K578" s="27"/>
      <c r="L578" s="21">
        <f t="shared" ref="L578" ca="1" si="433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34">SUM(G579:G584)</f>
        <v>0</v>
      </c>
      <c r="H585" s="21">
        <f t="shared" ref="H585" si="435">SUM(H579:H584)</f>
        <v>0</v>
      </c>
      <c r="I585" s="21">
        <f t="shared" ref="I585" si="436">SUM(I579:I584)</f>
        <v>0</v>
      </c>
      <c r="J585" s="21">
        <f t="shared" ref="J585" si="437">SUM(J579:J584)</f>
        <v>0</v>
      </c>
      <c r="K585" s="27"/>
      <c r="L585" s="21">
        <f t="shared" ref="L585" ca="1" si="43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39">SUM(G586:G591)</f>
        <v>0</v>
      </c>
      <c r="H592" s="21">
        <f t="shared" ref="H592" si="440">SUM(H586:H591)</f>
        <v>0</v>
      </c>
      <c r="I592" s="21">
        <f t="shared" ref="I592" si="441">SUM(I586:I591)</f>
        <v>0</v>
      </c>
      <c r="J592" s="21">
        <f t="shared" ref="J592" si="442">SUM(J586:J591)</f>
        <v>0</v>
      </c>
      <c r="K592" s="27"/>
      <c r="L592" s="21" t="e">
        <f t="shared" ref="L592" ca="1" si="443">SUM(L586:L594)</f>
        <v>#DIV/0!</v>
      </c>
    </row>
    <row r="593" spans="1:12" ht="15" x14ac:dyDescent="0.2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44">G559+G563+G573+G578+G585+G592</f>
        <v>0</v>
      </c>
      <c r="H593" s="40">
        <f t="shared" ref="H593" si="445">H559+H563+H573+H578+H585+H592</f>
        <v>0</v>
      </c>
      <c r="I593" s="40">
        <f t="shared" ref="I593" si="446">I559+I563+I573+I578+I585+I592</f>
        <v>0</v>
      </c>
      <c r="J593" s="40">
        <f t="shared" ref="J593" si="447">J559+J563+J573+J578+J585+J592</f>
        <v>0</v>
      </c>
      <c r="K593" s="41"/>
      <c r="L593" s="34" t="e">
        <f ca="1">L559+L563+L573+L578+L585+L592</f>
        <v>#DIV/0!</v>
      </c>
    </row>
    <row r="594" spans="1:12" x14ac:dyDescent="0.2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545.66666666666663</v>
      </c>
      <c r="G594" s="42">
        <f t="shared" ref="G594:L594" si="448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17.140833333333337</v>
      </c>
      <c r="H594" s="42">
        <f t="shared" si="448"/>
        <v>17.927499999999998</v>
      </c>
      <c r="I594" s="42">
        <f t="shared" si="448"/>
        <v>71.867500000000007</v>
      </c>
      <c r="J594" s="42">
        <f t="shared" si="448"/>
        <v>515.80416666666667</v>
      </c>
      <c r="K594" s="42"/>
      <c r="L594" s="42" t="e">
        <f t="shared" ca="1" si="448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2022-05-16T14:23:56Z</dcterms:created>
  <dcterms:modified xsi:type="dcterms:W3CDTF">2024-06-10T04:43:04Z</dcterms:modified>
</cp:coreProperties>
</file>