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L517" i="1" l="1"/>
  <c r="G517" i="1"/>
  <c r="L307" i="1"/>
  <c r="L223" i="1"/>
  <c r="J223" i="1"/>
  <c r="G223" i="1"/>
  <c r="L17" i="1" l="1"/>
  <c r="L13" i="1"/>
  <c r="J475" i="1" l="1"/>
  <c r="I475" i="1"/>
  <c r="G475" i="1"/>
  <c r="L433" i="1"/>
  <c r="J433" i="1"/>
  <c r="I433" i="1"/>
  <c r="H433" i="1"/>
  <c r="G433" i="1"/>
  <c r="I307" i="1"/>
  <c r="J307" i="1"/>
  <c r="G307" i="1"/>
  <c r="F257" i="1"/>
  <c r="L181" i="1"/>
  <c r="J181" i="1"/>
  <c r="I181" i="1"/>
  <c r="H181" i="1"/>
  <c r="G181" i="1"/>
  <c r="L139" i="1"/>
  <c r="L55" i="1" l="1"/>
  <c r="J55" i="1"/>
  <c r="I55" i="1"/>
  <c r="H55" i="1"/>
  <c r="G55" i="1"/>
  <c r="G13" i="1"/>
  <c r="H452" i="1" l="1"/>
  <c r="G101" i="1"/>
  <c r="F173" i="1" l="1"/>
  <c r="F131" i="1"/>
  <c r="F89" i="1"/>
  <c r="F47" i="1"/>
  <c r="F215" i="1"/>
  <c r="G353" i="1"/>
  <c r="L349" i="1"/>
  <c r="J349" i="1"/>
  <c r="I349" i="1"/>
  <c r="H349" i="1"/>
  <c r="G349" i="1"/>
  <c r="L326" i="1"/>
  <c r="J326" i="1"/>
  <c r="I326" i="1"/>
  <c r="H326" i="1"/>
  <c r="G326" i="1"/>
  <c r="L311" i="1"/>
  <c r="J311" i="1"/>
  <c r="I311" i="1"/>
  <c r="H311" i="1"/>
  <c r="G311" i="1"/>
  <c r="H307" i="1"/>
  <c r="L227" i="1"/>
  <c r="J227" i="1"/>
  <c r="I227" i="1"/>
  <c r="H227" i="1"/>
  <c r="G227" i="1"/>
  <c r="I223" i="1"/>
  <c r="H223" i="1"/>
  <c r="L200" i="1"/>
  <c r="J200" i="1"/>
  <c r="I200" i="1"/>
  <c r="H200" i="1"/>
  <c r="G200" i="1"/>
  <c r="L185" i="1"/>
  <c r="J185" i="1"/>
  <c r="I185" i="1"/>
  <c r="H185" i="1"/>
  <c r="G185" i="1"/>
  <c r="J215" i="1"/>
  <c r="L158" i="1"/>
  <c r="J158" i="1"/>
  <c r="I158" i="1"/>
  <c r="H158" i="1"/>
  <c r="G158" i="1"/>
  <c r="L143" i="1"/>
  <c r="J143" i="1"/>
  <c r="I143" i="1"/>
  <c r="H143" i="1"/>
  <c r="G143" i="1"/>
  <c r="J139" i="1"/>
  <c r="I139" i="1"/>
  <c r="I173" i="1" s="1"/>
  <c r="H139" i="1"/>
  <c r="G139" i="1"/>
  <c r="L116" i="1"/>
  <c r="J116" i="1"/>
  <c r="I116" i="1"/>
  <c r="H116" i="1"/>
  <c r="G116" i="1"/>
  <c r="L101" i="1"/>
  <c r="J101" i="1"/>
  <c r="I101" i="1"/>
  <c r="H101" i="1"/>
  <c r="L97" i="1"/>
  <c r="J97" i="1"/>
  <c r="I97" i="1"/>
  <c r="H97" i="1"/>
  <c r="G97" i="1"/>
  <c r="L74" i="1"/>
  <c r="J74" i="1"/>
  <c r="I74" i="1"/>
  <c r="H74" i="1"/>
  <c r="G74" i="1"/>
  <c r="L59" i="1"/>
  <c r="J59" i="1"/>
  <c r="I59" i="1"/>
  <c r="I89" i="1" s="1"/>
  <c r="H59" i="1"/>
  <c r="G59" i="1"/>
  <c r="L32" i="1"/>
  <c r="J32" i="1"/>
  <c r="I32" i="1"/>
  <c r="H32" i="1"/>
  <c r="G32" i="1"/>
  <c r="H17" i="1"/>
  <c r="I17" i="1"/>
  <c r="J17" i="1"/>
  <c r="G17" i="1"/>
  <c r="J13" i="1"/>
  <c r="I13" i="1"/>
  <c r="H13" i="1"/>
  <c r="L521" i="1"/>
  <c r="L494" i="1"/>
  <c r="L479" i="1"/>
  <c r="L452" i="1"/>
  <c r="L437" i="1"/>
  <c r="L410" i="1"/>
  <c r="L395" i="1"/>
  <c r="L368" i="1"/>
  <c r="L353" i="1"/>
  <c r="G215" i="1" l="1"/>
  <c r="H131" i="1"/>
  <c r="J131" i="1"/>
  <c r="I131" i="1"/>
  <c r="G89" i="1"/>
  <c r="J89" i="1"/>
  <c r="H89" i="1"/>
  <c r="G47" i="1"/>
  <c r="G131" i="1"/>
  <c r="J173" i="1"/>
  <c r="H173" i="1"/>
  <c r="I215" i="1"/>
  <c r="G173" i="1"/>
  <c r="H215" i="1"/>
  <c r="L383" i="1"/>
  <c r="G257" i="1"/>
  <c r="J257" i="1"/>
  <c r="L257" i="1"/>
  <c r="I257" i="1"/>
  <c r="H257" i="1"/>
  <c r="H47" i="1"/>
  <c r="J47" i="1"/>
  <c r="I47" i="1"/>
  <c r="L131" i="1"/>
  <c r="L89" i="1"/>
  <c r="L47" i="1"/>
  <c r="L341" i="1"/>
  <c r="L215" i="1"/>
  <c r="L173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B518" i="1"/>
  <c r="A518" i="1"/>
  <c r="L551" i="1"/>
  <c r="J517" i="1"/>
  <c r="I517" i="1"/>
  <c r="H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B476" i="1"/>
  <c r="A476" i="1"/>
  <c r="L475" i="1"/>
  <c r="L509" i="1" s="1"/>
  <c r="H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G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B434" i="1"/>
  <c r="A434" i="1"/>
  <c r="L467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B392" i="1"/>
  <c r="A392" i="1"/>
  <c r="L391" i="1"/>
  <c r="L425" i="1" s="1"/>
  <c r="J391" i="1"/>
  <c r="I391" i="1"/>
  <c r="H391" i="1"/>
  <c r="G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B350" i="1"/>
  <c r="A350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F326" i="1"/>
  <c r="B322" i="1"/>
  <c r="A322" i="1"/>
  <c r="J321" i="1"/>
  <c r="I321" i="1"/>
  <c r="H321" i="1"/>
  <c r="G321" i="1"/>
  <c r="F321" i="1"/>
  <c r="B312" i="1"/>
  <c r="A312" i="1"/>
  <c r="B308" i="1"/>
  <c r="A308" i="1"/>
  <c r="H593" i="1" l="1"/>
  <c r="F383" i="1"/>
  <c r="I467" i="1"/>
  <c r="H509" i="1"/>
  <c r="G551" i="1"/>
  <c r="H425" i="1"/>
  <c r="G467" i="1"/>
  <c r="I551" i="1"/>
  <c r="F551" i="1"/>
  <c r="J551" i="1"/>
  <c r="F467" i="1"/>
  <c r="J467" i="1"/>
  <c r="G383" i="1"/>
  <c r="I383" i="1"/>
  <c r="J383" i="1"/>
  <c r="G341" i="1"/>
  <c r="H383" i="1"/>
  <c r="G425" i="1"/>
  <c r="I425" i="1"/>
  <c r="F425" i="1"/>
  <c r="J425" i="1"/>
  <c r="H467" i="1"/>
  <c r="G509" i="1"/>
  <c r="I509" i="1"/>
  <c r="F509" i="1"/>
  <c r="J509" i="1"/>
  <c r="H551" i="1"/>
  <c r="G593" i="1"/>
  <c r="I593" i="1"/>
  <c r="F593" i="1"/>
  <c r="J593" i="1"/>
  <c r="H341" i="1"/>
  <c r="I341" i="1"/>
  <c r="F341" i="1"/>
  <c r="J341" i="1"/>
  <c r="J594" i="1" l="1"/>
  <c r="F594" i="1"/>
  <c r="I594" i="1"/>
  <c r="G594" i="1"/>
  <c r="H594" i="1"/>
  <c r="L578" i="1" l="1"/>
  <c r="L573" i="1"/>
  <c r="L321" i="1"/>
  <c r="L585" i="1"/>
  <c r="L531" i="1"/>
  <c r="L536" i="1"/>
  <c r="L459" i="1"/>
  <c r="L550" i="1"/>
  <c r="L543" i="1"/>
  <c r="L501" i="1"/>
  <c r="L466" i="1"/>
  <c r="L447" i="1"/>
  <c r="L563" i="1"/>
  <c r="L593" i="1"/>
  <c r="L405" i="1"/>
  <c r="L333" i="1"/>
  <c r="L382" i="1"/>
  <c r="L508" i="1"/>
  <c r="L489" i="1"/>
  <c r="L375" i="1"/>
  <c r="L417" i="1"/>
  <c r="L424" i="1"/>
  <c r="L363" i="1"/>
  <c r="L340" i="1"/>
  <c r="L592" i="1"/>
</calcChain>
</file>

<file path=xl/sharedStrings.xml><?xml version="1.0" encoding="utf-8"?>
<sst xmlns="http://schemas.openxmlformats.org/spreadsheetml/2006/main" count="740" uniqueCount="121">
  <si>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</si>
  <si>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</si>
  <si>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</si>
  <si>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</si>
  <si>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</si>
  <si>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</si>
  <si>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</si>
  <si>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</si>
  <si>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</si>
  <si>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</si>
  <si>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</si>
  <si>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</si>
  <si>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</si>
  <si>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</si>
  <si>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</si>
  <si>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</si>
  <si>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</si>
  <si>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</si>
  <si>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</si>
  <si>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</si>
  <si>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</si>
  <si>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</si>
  <si>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</si>
  <si>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</si>
  <si>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</si>
  <si>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</si>
  <si>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</si>
  <si>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</si>
  <si>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</si>
  <si>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</si>
  <si>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</si>
  <si>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</si>
  <si>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</si>
  <si>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</si>
  <si>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</si>
  <si>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</si>
  <si>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</si>
  <si>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</si>
  <si>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</si>
  <si>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</si>
  <si>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</si>
  <si>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</si>
  <si>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</si>
  <si>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</si>
  <si>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</si>
  <si>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манная молочная</t>
  </si>
  <si>
    <t>компот из смеси сухофруктов</t>
  </si>
  <si>
    <t>пшеничный</t>
  </si>
  <si>
    <t>фрикадельки  в соусе</t>
  </si>
  <si>
    <t>каша полбяная вязкая</t>
  </si>
  <si>
    <t>чай с сахаром</t>
  </si>
  <si>
    <t>ржано-пшеничный</t>
  </si>
  <si>
    <t>349/2015</t>
  </si>
  <si>
    <t>181/2015</t>
  </si>
  <si>
    <t xml:space="preserve">№ 280/2015 </t>
  </si>
  <si>
    <t>№ 376/ 2015</t>
  </si>
  <si>
    <t>№ 302/  2015</t>
  </si>
  <si>
    <t>плов из птицы</t>
  </si>
  <si>
    <t>чай с лимоном</t>
  </si>
  <si>
    <t>салат из свеклы отварной</t>
  </si>
  <si>
    <t>291/2015</t>
  </si>
  <si>
    <t>377/2015</t>
  </si>
  <si>
    <t>52/2015</t>
  </si>
  <si>
    <t>182/2015</t>
  </si>
  <si>
    <t>Директор школы</t>
  </si>
  <si>
    <t>биточки рыбные</t>
  </si>
  <si>
    <t>картофельное пюре</t>
  </si>
  <si>
    <t>234/2015</t>
  </si>
  <si>
    <t>312/2015</t>
  </si>
  <si>
    <t>67/2015</t>
  </si>
  <si>
    <t>пельмени мясные отварные</t>
  </si>
  <si>
    <t>392/2015</t>
  </si>
  <si>
    <t>птица тушенная в соусе</t>
  </si>
  <si>
    <t>чай с молоком</t>
  </si>
  <si>
    <t>каша вязкая (гречневая)</t>
  </si>
  <si>
    <t>каша пшеничная</t>
  </si>
  <si>
    <t>189/2008</t>
  </si>
  <si>
    <t>290/2015</t>
  </si>
  <si>
    <t>378/2015</t>
  </si>
  <si>
    <t>303/2015</t>
  </si>
  <si>
    <t>котлеты</t>
  </si>
  <si>
    <t>макаронные изделия отварные с маслом</t>
  </si>
  <si>
    <t>268/2015</t>
  </si>
  <si>
    <t>203/2015</t>
  </si>
  <si>
    <t>99/2015</t>
  </si>
  <si>
    <t>фрикадельки в соусе</t>
  </si>
  <si>
    <t>376/2015</t>
  </si>
  <si>
    <t>гор. блюдо</t>
  </si>
  <si>
    <t>каша молочная (пшенная)</t>
  </si>
  <si>
    <t>рагу из птицы</t>
  </si>
  <si>
    <t>289/2015</t>
  </si>
  <si>
    <t>суп картофельный с геркулесом на мясо-костном бульоне</t>
  </si>
  <si>
    <t>98/2008</t>
  </si>
  <si>
    <t>мясо тушеное</t>
  </si>
  <si>
    <t>256/2015</t>
  </si>
  <si>
    <t>295/2015</t>
  </si>
  <si>
    <t>пюре картофельное</t>
  </si>
  <si>
    <t xml:space="preserve">котлеты </t>
  </si>
  <si>
    <t>рис отварной</t>
  </si>
  <si>
    <t>304/2015</t>
  </si>
  <si>
    <t>борщ с капустой и картофелем на мясо-костном бульоне</t>
  </si>
  <si>
    <t>гор блюдо</t>
  </si>
  <si>
    <t>каша рисовая</t>
  </si>
  <si>
    <t>189/2015</t>
  </si>
  <si>
    <t>каша вязкая гречневая</t>
  </si>
  <si>
    <t>борщ с мясом</t>
  </si>
  <si>
    <t>ржаной</t>
  </si>
  <si>
    <t>каша молочная (манная)</t>
  </si>
  <si>
    <t>котлеты рубленные из бройлер цыплят</t>
  </si>
  <si>
    <t>щи из свежей капусты с картофелем на мясо-костном бульоне</t>
  </si>
  <si>
    <t>суп картофельный с макаронными изделиями на мясо-костном бульоне</t>
  </si>
  <si>
    <t>суп гороховый на мясо костном бульоне</t>
  </si>
  <si>
    <t>376/ 2015</t>
  </si>
  <si>
    <t>салат из белокочанной капусты</t>
  </si>
  <si>
    <t>45/2015</t>
  </si>
  <si>
    <t>салат из моркови с сахаром</t>
  </si>
  <si>
    <t>62/2015</t>
  </si>
  <si>
    <t>салат овощной с яблоками</t>
  </si>
  <si>
    <t>56/2015</t>
  </si>
  <si>
    <t>МБОУ "Верхне Арбашская средняя школа"</t>
  </si>
  <si>
    <t>Исламов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</si>
</sst>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5" fillId="0" borderId="0"/>
  </cellStyleXfs>
  <cellXfs count="90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0" fillId="0" borderId="16" xfId="0" applyBorder="1"/>
    <xf numFmtId="0" fontId="5" fillId="0" borderId="1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9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6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9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9" fontId="0" fillId="5" borderId="4" xfId="0" applyNumberFormat="1" applyFont="1" applyFill="1" applyBorder="1" applyProtection="1">
      <protection locked="0"/>
    </xf>
    <xf numFmtId="0" fontId="0" fillId="5" borderId="4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wrapText="1"/>
      <protection locked="0"/>
    </xf>
    <xf numFmtId="49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17" fontId="5" fillId="2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4" fillId="0" borderId="2" xfId="0" applyFont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2" fillId="5" borderId="4" xfId="0" applyFont="1" applyFill="1" applyBorder="1" applyAlignment="1" applyProtection="1">
      <alignment wrapText="1"/>
      <protection locked="0"/>
    </xf>
    <xf numFmtId="0" fontId="2" fillId="5" borderId="2" xfId="0" applyFont="1" applyFill="1" applyBorder="1" applyAlignment="1" applyProtection="1">
      <alignment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5" fillId="6" borderId="0" xfId="0" applyFont="1" applyFill="1"/>
    <xf numFmtId="2" fontId="5" fillId="2" borderId="27" xfId="0" applyNumberFormat="1" applyFont="1" applyFill="1" applyBorder="1" applyAlignment="1" applyProtection="1">
      <alignment wrapText="1"/>
      <protection locked="0"/>
    </xf>
    <xf numFmtId="2" fontId="0" fillId="0" borderId="28" xfId="0" applyNumberFormat="1" applyBorder="1" applyAlignment="1">
      <alignment wrapText="1"/>
    </xf>
    <xf numFmtId="2" fontId="0" fillId="0" borderId="29" xfId="0" applyNumberFormat="1" applyBorder="1" applyAlignment="1">
      <alignment wrapText="1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20" sqref="O2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3" width="9.109375" style="2"/>
    <col min="14" max="15" width="9.109375" style="80"/>
    <col min="16" max="16384" width="9.109375" style="2"/>
  </cols>
  <sheetData>
    <row r="1" spans="1:12" ht="14.4" customHeight="1" x14ac:dyDescent="0.3">
      <c r="A1" s="1" t="s">
        <v>7</v>
      </c>
      <c r="C1" s="81" t="s">
        <v>119</v>
      </c>
      <c r="D1" s="82"/>
      <c r="E1" s="83"/>
      <c r="F1" s="13" t="s">
        <v>16</v>
      </c>
      <c r="G1" s="2" t="s">
        <v>17</v>
      </c>
      <c r="H1" s="84" t="s">
        <v>64</v>
      </c>
      <c r="I1" s="84"/>
      <c r="J1" s="84"/>
      <c r="K1" s="84"/>
    </row>
    <row r="2" spans="1:12" ht="17.399999999999999" x14ac:dyDescent="0.25">
      <c r="A2" s="43" t="s">
        <v>6</v>
      </c>
      <c r="C2" s="2"/>
      <c r="G2" s="2" t="s">
        <v>18</v>
      </c>
      <c r="H2" s="84" t="s">
        <v>120</v>
      </c>
      <c r="I2" s="84"/>
      <c r="J2" s="84"/>
      <c r="K2" s="84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79" t="s">
        <v>29</v>
      </c>
      <c r="E6" s="47" t="s">
        <v>93</v>
      </c>
      <c r="F6" s="48">
        <v>100</v>
      </c>
      <c r="G6" s="48">
        <v>10.5</v>
      </c>
      <c r="H6" s="48">
        <v>11.03</v>
      </c>
      <c r="I6" s="48">
        <v>3.1840000000000002</v>
      </c>
      <c r="J6" s="48">
        <v>196</v>
      </c>
      <c r="K6" s="49" t="s">
        <v>94</v>
      </c>
      <c r="L6" s="48">
        <v>47.98</v>
      </c>
    </row>
    <row r="7" spans="1:12" ht="14.4" x14ac:dyDescent="0.3">
      <c r="A7" s="25"/>
      <c r="B7" s="16"/>
      <c r="C7" s="11"/>
      <c r="D7" s="6" t="s">
        <v>22</v>
      </c>
      <c r="E7" s="50" t="s">
        <v>50</v>
      </c>
      <c r="F7" s="51">
        <v>210</v>
      </c>
      <c r="G7" s="51">
        <v>0.2</v>
      </c>
      <c r="H7" s="51">
        <v>0</v>
      </c>
      <c r="I7" s="51">
        <v>10.1</v>
      </c>
      <c r="J7" s="72">
        <v>41.1</v>
      </c>
      <c r="K7" s="52" t="s">
        <v>86</v>
      </c>
      <c r="L7" s="71">
        <v>1.3</v>
      </c>
    </row>
    <row r="8" spans="1:12" ht="14.4" x14ac:dyDescent="0.3">
      <c r="A8" s="25"/>
      <c r="B8" s="16"/>
      <c r="C8" s="11"/>
      <c r="D8" s="7" t="s">
        <v>32</v>
      </c>
      <c r="E8" s="50" t="s">
        <v>47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1.28</v>
      </c>
    </row>
    <row r="9" spans="1:12" ht="14.4" x14ac:dyDescent="0.3">
      <c r="A9" s="25"/>
      <c r="B9" s="16"/>
      <c r="C9" s="11"/>
      <c r="D9" s="7" t="s">
        <v>33</v>
      </c>
      <c r="E9" s="50" t="s">
        <v>51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1.28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 t="s">
        <v>30</v>
      </c>
      <c r="E11" s="50" t="s">
        <v>81</v>
      </c>
      <c r="F11" s="51">
        <v>155</v>
      </c>
      <c r="G11" s="51">
        <v>5.0999999999999996</v>
      </c>
      <c r="H11" s="51">
        <v>4.468</v>
      </c>
      <c r="I11" s="51">
        <v>28.5</v>
      </c>
      <c r="J11" s="51">
        <v>187</v>
      </c>
      <c r="K11" s="52" t="s">
        <v>83</v>
      </c>
      <c r="L11" s="51">
        <v>7.92</v>
      </c>
    </row>
    <row r="12" spans="1:12" ht="14.4" x14ac:dyDescent="0.3">
      <c r="A12" s="25"/>
      <c r="B12" s="16"/>
      <c r="C12" s="11"/>
      <c r="D12" s="6" t="s">
        <v>27</v>
      </c>
      <c r="E12" s="50" t="s">
        <v>113</v>
      </c>
      <c r="F12" s="51">
        <v>60</v>
      </c>
      <c r="G12" s="51">
        <v>0.78</v>
      </c>
      <c r="H12" s="51">
        <v>1.94</v>
      </c>
      <c r="I12" s="51">
        <v>3.87</v>
      </c>
      <c r="J12" s="51">
        <v>36</v>
      </c>
      <c r="K12" s="52" t="s">
        <v>114</v>
      </c>
      <c r="L12" s="51">
        <v>2.58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v>565</v>
      </c>
      <c r="G13" s="21">
        <f>SUM(G6:G12)</f>
        <v>19.100000000000001</v>
      </c>
      <c r="H13" s="21">
        <f>SUM(H6:H12)</f>
        <v>17.797999999999998</v>
      </c>
      <c r="I13" s="21">
        <f>SUM(I6:I12)</f>
        <v>64.454000000000008</v>
      </c>
      <c r="J13" s="21">
        <f>SUM(J6:J12)</f>
        <v>551.42000000000007</v>
      </c>
      <c r="K13" s="27"/>
      <c r="L13" s="21">
        <f>SUM(L6:L12)</f>
        <v>62.339999999999996</v>
      </c>
    </row>
    <row r="14" spans="1:12" ht="14.4" x14ac:dyDescent="0.3">
      <c r="A14" s="28">
        <v>1</v>
      </c>
      <c r="B14" s="14">
        <v>1</v>
      </c>
      <c r="C14" s="10" t="s">
        <v>25</v>
      </c>
      <c r="D14" s="12" t="s">
        <v>87</v>
      </c>
      <c r="E14" s="50" t="s">
        <v>102</v>
      </c>
      <c r="F14" s="51">
        <v>155</v>
      </c>
      <c r="G14" s="51">
        <v>3.9</v>
      </c>
      <c r="H14" s="51">
        <v>5.8</v>
      </c>
      <c r="I14" s="51">
        <v>31.4</v>
      </c>
      <c r="J14" s="51">
        <v>193.9</v>
      </c>
      <c r="K14" s="52">
        <v>182</v>
      </c>
      <c r="L14" s="51">
        <v>14.18</v>
      </c>
    </row>
    <row r="15" spans="1:12" ht="14.4" x14ac:dyDescent="0.3">
      <c r="A15" s="25"/>
      <c r="B15" s="16"/>
      <c r="C15" s="11"/>
      <c r="D15" s="6" t="s">
        <v>22</v>
      </c>
      <c r="E15" s="50" t="s">
        <v>46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52</v>
      </c>
      <c r="L15" s="51">
        <v>3.45</v>
      </c>
    </row>
    <row r="16" spans="1:12" ht="14.4" x14ac:dyDescent="0.3">
      <c r="A16" s="25"/>
      <c r="B16" s="16"/>
      <c r="C16" s="11"/>
      <c r="D16" s="6" t="s">
        <v>32</v>
      </c>
      <c r="E16" s="50" t="s">
        <v>47</v>
      </c>
      <c r="F16" s="51">
        <v>30</v>
      </c>
      <c r="G16" s="51">
        <v>2.2799999999999998</v>
      </c>
      <c r="H16" s="51">
        <v>0.24</v>
      </c>
      <c r="I16" s="51">
        <v>14.7</v>
      </c>
      <c r="J16" s="51">
        <v>71</v>
      </c>
      <c r="K16" s="52"/>
      <c r="L16" s="51">
        <v>1.92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v>385</v>
      </c>
      <c r="G17" s="21">
        <f>SUM(G14:G16)</f>
        <v>6.18</v>
      </c>
      <c r="H17" s="21">
        <f>SUM(H14:H16)</f>
        <v>6.04</v>
      </c>
      <c r="I17" s="21">
        <f>SUM(I14:I16)</f>
        <v>60.7</v>
      </c>
      <c r="J17" s="21">
        <f>SUM(J14:J16)</f>
        <v>323</v>
      </c>
      <c r="K17" s="27"/>
      <c r="L17" s="21">
        <f>SUM(L14:L16)</f>
        <v>19.549999999999997</v>
      </c>
    </row>
    <row r="18" spans="1:12" ht="14.4" x14ac:dyDescent="0.3">
      <c r="A18" s="28">
        <v>1</v>
      </c>
      <c r="B18" s="14"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7"/>
      <c r="L27" s="21">
        <v>0</v>
      </c>
    </row>
    <row r="28" spans="1:12" ht="14.4" x14ac:dyDescent="0.3">
      <c r="A28" s="28">
        <v>1</v>
      </c>
      <c r="B28" s="14"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/>
      <c r="G32" s="21">
        <f>SUM(G28:G31)</f>
        <v>0</v>
      </c>
      <c r="H32" s="21">
        <f t="shared" ref="H32:L32" si="0">SUM(H28:H31)</f>
        <v>0</v>
      </c>
      <c r="I32" s="21">
        <f t="shared" si="0"/>
        <v>0</v>
      </c>
      <c r="J32" s="21">
        <f t="shared" si="0"/>
        <v>0</v>
      </c>
      <c r="K32" s="27"/>
      <c r="L32" s="21">
        <f t="shared" si="0"/>
        <v>0</v>
      </c>
    </row>
    <row r="33" spans="1:12" ht="14.4" x14ac:dyDescent="0.3">
      <c r="A33" s="28">
        <v>1</v>
      </c>
      <c r="B33" s="14"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7"/>
      <c r="L39" s="21">
        <v>0</v>
      </c>
    </row>
    <row r="40" spans="1:12" ht="14.4" x14ac:dyDescent="0.3">
      <c r="A40" s="28">
        <v>1</v>
      </c>
      <c r="B40" s="14"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7"/>
      <c r="L46" s="21">
        <v>0</v>
      </c>
    </row>
    <row r="47" spans="1:12" ht="23.25" customHeight="1" thickBot="1" x14ac:dyDescent="0.3">
      <c r="A47" s="31">
        <v>1</v>
      </c>
      <c r="B47" s="32">
        <v>1</v>
      </c>
      <c r="C47" s="65" t="s">
        <v>4</v>
      </c>
      <c r="D47" s="66"/>
      <c r="E47" s="33"/>
      <c r="F47" s="34">
        <f>F13+F17+F32</f>
        <v>950</v>
      </c>
      <c r="G47" s="34">
        <f>G13+G17+G32</f>
        <v>25.28</v>
      </c>
      <c r="H47" s="34">
        <f t="shared" ref="H47:J47" si="1">H13+H17+H32</f>
        <v>23.837999999999997</v>
      </c>
      <c r="I47" s="34">
        <f t="shared" si="1"/>
        <v>125.15400000000001</v>
      </c>
      <c r="J47" s="34">
        <f t="shared" si="1"/>
        <v>874.42000000000007</v>
      </c>
      <c r="K47" s="35"/>
      <c r="L47" s="34">
        <f>L13+L17+L32</f>
        <v>81.889999999999986</v>
      </c>
    </row>
    <row r="48" spans="1:12" ht="14.4" x14ac:dyDescent="0.3">
      <c r="A48" s="15">
        <v>1</v>
      </c>
      <c r="B48" s="16">
        <v>2</v>
      </c>
      <c r="C48" s="24" t="s">
        <v>20</v>
      </c>
      <c r="D48" s="79" t="s">
        <v>29</v>
      </c>
      <c r="E48" s="47" t="s">
        <v>85</v>
      </c>
      <c r="F48" s="48">
        <v>105</v>
      </c>
      <c r="G48" s="48">
        <v>8.33</v>
      </c>
      <c r="H48" s="48">
        <v>7.7430000000000003</v>
      </c>
      <c r="I48" s="48">
        <v>3.194</v>
      </c>
      <c r="J48" s="48">
        <v>175</v>
      </c>
      <c r="K48" s="49">
        <v>280</v>
      </c>
      <c r="L48" s="48">
        <v>28.21</v>
      </c>
    </row>
    <row r="49" spans="1:12" ht="14.4" x14ac:dyDescent="0.3">
      <c r="A49" s="15"/>
      <c r="B49" s="16"/>
      <c r="C49" s="11"/>
      <c r="D49" s="6" t="s">
        <v>22</v>
      </c>
      <c r="E49" s="50" t="s">
        <v>50</v>
      </c>
      <c r="F49" s="51">
        <v>210</v>
      </c>
      <c r="G49" s="51">
        <v>0.2</v>
      </c>
      <c r="H49" s="51">
        <v>0</v>
      </c>
      <c r="I49" s="51">
        <v>10.1</v>
      </c>
      <c r="J49" s="51">
        <v>41.1</v>
      </c>
      <c r="K49" s="52">
        <v>376</v>
      </c>
      <c r="L49" s="71">
        <v>1.3</v>
      </c>
    </row>
    <row r="50" spans="1:12" ht="14.4" x14ac:dyDescent="0.3">
      <c r="A50" s="15"/>
      <c r="B50" s="16"/>
      <c r="C50" s="11"/>
      <c r="D50" s="7" t="s">
        <v>32</v>
      </c>
      <c r="E50" s="50" t="s">
        <v>47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1.28</v>
      </c>
    </row>
    <row r="51" spans="1:12" ht="15" thickBot="1" x14ac:dyDescent="0.35">
      <c r="A51" s="15"/>
      <c r="B51" s="16"/>
      <c r="C51" s="11"/>
      <c r="D51" s="7" t="s">
        <v>33</v>
      </c>
      <c r="E51" s="50" t="s">
        <v>51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1.28</v>
      </c>
    </row>
    <row r="52" spans="1:12" ht="14.4" x14ac:dyDescent="0.3">
      <c r="A52" s="15"/>
      <c r="B52" s="16"/>
      <c r="C52" s="11"/>
      <c r="D52" s="5" t="s">
        <v>30</v>
      </c>
      <c r="E52" s="50" t="s">
        <v>74</v>
      </c>
      <c r="F52" s="51">
        <v>150</v>
      </c>
      <c r="G52" s="51">
        <v>6.6619999999999999</v>
      </c>
      <c r="H52" s="51">
        <v>9.0239999999999991</v>
      </c>
      <c r="I52" s="51">
        <v>34</v>
      </c>
      <c r="J52" s="51">
        <v>170</v>
      </c>
      <c r="K52" s="52" t="s">
        <v>79</v>
      </c>
      <c r="L52" s="71">
        <v>8.4</v>
      </c>
    </row>
    <row r="53" spans="1:12" ht="14.4" x14ac:dyDescent="0.3">
      <c r="A53" s="15"/>
      <c r="B53" s="16"/>
      <c r="C53" s="11"/>
      <c r="D53" s="6" t="s">
        <v>27</v>
      </c>
      <c r="E53" s="50" t="s">
        <v>115</v>
      </c>
      <c r="F53" s="51">
        <v>60</v>
      </c>
      <c r="G53" s="51">
        <v>0.51600000000000001</v>
      </c>
      <c r="H53" s="51">
        <v>2.1320000000000001</v>
      </c>
      <c r="I53" s="51">
        <v>4.45</v>
      </c>
      <c r="J53" s="51">
        <v>50</v>
      </c>
      <c r="K53" s="52" t="s">
        <v>116</v>
      </c>
      <c r="L53" s="51">
        <v>2.73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565</v>
      </c>
      <c r="G55" s="51">
        <f>SUM(G48:G54)</f>
        <v>18.228000000000002</v>
      </c>
      <c r="H55" s="21">
        <f>SUM(H48:H54)</f>
        <v>19.259</v>
      </c>
      <c r="I55" s="21">
        <f>SUM(I48:I54)</f>
        <v>70.543999999999997</v>
      </c>
      <c r="J55" s="21">
        <f>SUM(J48:J54)</f>
        <v>527.42000000000007</v>
      </c>
      <c r="K55" s="27"/>
      <c r="L55" s="21">
        <f>SUM(L48:L54)</f>
        <v>43.199999999999996</v>
      </c>
    </row>
    <row r="56" spans="1:12" ht="26.4" x14ac:dyDescent="0.3">
      <c r="A56" s="14">
        <v>1</v>
      </c>
      <c r="B56" s="14">
        <v>2</v>
      </c>
      <c r="C56" s="10" t="s">
        <v>25</v>
      </c>
      <c r="D56" s="12" t="s">
        <v>21</v>
      </c>
      <c r="E56" s="50" t="s">
        <v>91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92</v>
      </c>
      <c r="L56" s="51">
        <v>11.47</v>
      </c>
    </row>
    <row r="57" spans="1:12" ht="14.4" x14ac:dyDescent="0.3">
      <c r="A57" s="15"/>
      <c r="B57" s="16"/>
      <c r="C57" s="11"/>
      <c r="D57" s="6" t="s">
        <v>22</v>
      </c>
      <c r="E57" s="50" t="s">
        <v>50</v>
      </c>
      <c r="F57" s="51">
        <v>210</v>
      </c>
      <c r="G57" s="51">
        <v>0.2</v>
      </c>
      <c r="H57" s="51">
        <v>0</v>
      </c>
      <c r="I57" s="51">
        <v>10.1</v>
      </c>
      <c r="J57" s="51">
        <v>41.1</v>
      </c>
      <c r="K57" s="52" t="s">
        <v>86</v>
      </c>
      <c r="L57" s="51">
        <v>1.3</v>
      </c>
    </row>
    <row r="58" spans="1:12" ht="14.4" x14ac:dyDescent="0.3">
      <c r="A58" s="15"/>
      <c r="B58" s="16"/>
      <c r="C58" s="11"/>
      <c r="D58" s="6" t="s">
        <v>33</v>
      </c>
      <c r="E58" s="50" t="s">
        <v>51</v>
      </c>
      <c r="F58" s="51">
        <v>30</v>
      </c>
      <c r="G58" s="51">
        <v>1.5</v>
      </c>
      <c r="H58" s="51">
        <v>0.3</v>
      </c>
      <c r="I58" s="51">
        <v>13.5</v>
      </c>
      <c r="J58" s="51">
        <v>66</v>
      </c>
      <c r="K58" s="52"/>
      <c r="L58" s="51">
        <v>1.92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v>490</v>
      </c>
      <c r="G59" s="69">
        <f>SUM(G56:G58)</f>
        <v>6.2</v>
      </c>
      <c r="H59" s="21">
        <f t="shared" ref="H59:J59" si="2">SUM(H56:H58)</f>
        <v>2.9</v>
      </c>
      <c r="I59" s="21">
        <f t="shared" si="2"/>
        <v>38.799999999999997</v>
      </c>
      <c r="J59" s="21">
        <f t="shared" si="2"/>
        <v>210.1</v>
      </c>
      <c r="K59" s="27"/>
      <c r="L59" s="21">
        <f>SUM(L56:L58)</f>
        <v>14.690000000000001</v>
      </c>
    </row>
    <row r="60" spans="1:12" ht="15" thickBot="1" x14ac:dyDescent="0.35">
      <c r="A60" s="14">
        <v>1</v>
      </c>
      <c r="B60" s="14"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thickBot="1" x14ac:dyDescent="0.3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7"/>
      <c r="L69" s="21">
        <v>0</v>
      </c>
    </row>
    <row r="70" spans="1:12" ht="14.4" x14ac:dyDescent="0.3">
      <c r="A70" s="14">
        <v>1</v>
      </c>
      <c r="B70" s="14"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/>
      <c r="G74" s="69">
        <f>SUM(G70:G73)</f>
        <v>0</v>
      </c>
      <c r="H74" s="69">
        <f t="shared" ref="H74:J74" si="3">SUM(H70:H73)</f>
        <v>0</v>
      </c>
      <c r="I74" s="69">
        <f t="shared" si="3"/>
        <v>0</v>
      </c>
      <c r="J74" s="69">
        <f t="shared" si="3"/>
        <v>0</v>
      </c>
      <c r="K74" s="27"/>
      <c r="L74" s="69">
        <f>SUM(L70:L73)</f>
        <v>0</v>
      </c>
    </row>
    <row r="75" spans="1:12" ht="14.4" x14ac:dyDescent="0.3">
      <c r="A75" s="14">
        <v>1</v>
      </c>
      <c r="B75" s="14"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7"/>
      <c r="L81" s="21">
        <v>0</v>
      </c>
    </row>
    <row r="82" spans="1:12" ht="14.4" x14ac:dyDescent="0.3">
      <c r="A82" s="14">
        <v>1</v>
      </c>
      <c r="B82" s="14"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7"/>
      <c r="L88" s="21">
        <v>0</v>
      </c>
    </row>
    <row r="89" spans="1:12" ht="15.75" customHeight="1" thickBot="1" x14ac:dyDescent="0.3">
      <c r="A89" s="36">
        <v>1</v>
      </c>
      <c r="B89" s="36">
        <v>2</v>
      </c>
      <c r="C89" s="65" t="s">
        <v>4</v>
      </c>
      <c r="D89" s="66"/>
      <c r="E89" s="33"/>
      <c r="F89" s="34">
        <f>F59+F74+F55</f>
        <v>1055</v>
      </c>
      <c r="G89" s="34">
        <f>G59+G74+G55</f>
        <v>24.428000000000001</v>
      </c>
      <c r="H89" s="34">
        <f>H59+H74+H55</f>
        <v>22.158999999999999</v>
      </c>
      <c r="I89" s="34">
        <f>I59+I74+I55</f>
        <v>109.34399999999999</v>
      </c>
      <c r="J89" s="34">
        <f>J59+J74+J55</f>
        <v>737.5200000000001</v>
      </c>
      <c r="K89" s="35"/>
      <c r="L89" s="34">
        <f>L59+L74+L55</f>
        <v>57.89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89</v>
      </c>
      <c r="F90" s="48">
        <v>200</v>
      </c>
      <c r="G90" s="48">
        <v>12.3</v>
      </c>
      <c r="H90" s="48">
        <v>17.66</v>
      </c>
      <c r="I90" s="48">
        <v>29.85</v>
      </c>
      <c r="J90" s="48">
        <v>313</v>
      </c>
      <c r="K90" s="49" t="s">
        <v>90</v>
      </c>
      <c r="L90" s="48">
        <v>32.270000000000003</v>
      </c>
    </row>
    <row r="91" spans="1:12" ht="14.4" x14ac:dyDescent="0.3">
      <c r="A91" s="25"/>
      <c r="B91" s="16"/>
      <c r="C91" s="11"/>
      <c r="D91" s="6" t="s">
        <v>22</v>
      </c>
      <c r="E91" s="50" t="s">
        <v>50</v>
      </c>
      <c r="F91" s="51">
        <v>210</v>
      </c>
      <c r="G91" s="51">
        <v>0.2</v>
      </c>
      <c r="H91" s="51">
        <v>0</v>
      </c>
      <c r="I91" s="51">
        <v>10.1</v>
      </c>
      <c r="J91" s="51">
        <v>41.1</v>
      </c>
      <c r="K91" s="52">
        <v>376</v>
      </c>
      <c r="L91" s="51">
        <v>1.3</v>
      </c>
    </row>
    <row r="92" spans="1:12" ht="14.4" x14ac:dyDescent="0.3">
      <c r="A92" s="25"/>
      <c r="B92" s="16"/>
      <c r="C92" s="11"/>
      <c r="D92" s="7" t="s">
        <v>32</v>
      </c>
      <c r="E92" s="50" t="s">
        <v>47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1.28</v>
      </c>
    </row>
    <row r="93" spans="1:12" ht="14.4" x14ac:dyDescent="0.3">
      <c r="A93" s="25"/>
      <c r="B93" s="16"/>
      <c r="C93" s="11"/>
      <c r="D93" s="7" t="s">
        <v>33</v>
      </c>
      <c r="E93" s="50" t="s">
        <v>51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1.28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 t="s">
        <v>30</v>
      </c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 t="s">
        <v>27</v>
      </c>
      <c r="E96" s="50" t="s">
        <v>59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62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v>510</v>
      </c>
      <c r="G97" s="70">
        <f>SUM(G90:G96)</f>
        <v>15.875</v>
      </c>
      <c r="H97" s="70">
        <f>SUM(H90:H96)</f>
        <v>21.672999999999998</v>
      </c>
      <c r="I97" s="70">
        <f>SUM(I90:I96)</f>
        <v>70.33</v>
      </c>
      <c r="J97" s="70">
        <f>SUM(J90:J96)</f>
        <v>501.42</v>
      </c>
      <c r="K97" s="27"/>
      <c r="L97" s="70">
        <f>SUM(L90:L96)</f>
        <v>38.790000000000006</v>
      </c>
    </row>
    <row r="98" spans="1:12" ht="14.4" x14ac:dyDescent="0.3">
      <c r="A98" s="28">
        <v>1</v>
      </c>
      <c r="B98" s="14">
        <v>3</v>
      </c>
      <c r="C98" s="10" t="s">
        <v>25</v>
      </c>
      <c r="D98" s="12" t="s">
        <v>21</v>
      </c>
      <c r="E98" s="50" t="s">
        <v>75</v>
      </c>
      <c r="F98" s="51">
        <v>150</v>
      </c>
      <c r="G98" s="51">
        <v>5.0999999999999996</v>
      </c>
      <c r="H98" s="51">
        <v>6</v>
      </c>
      <c r="I98" s="51">
        <v>27.5</v>
      </c>
      <c r="J98" s="51">
        <v>184</v>
      </c>
      <c r="K98" s="52" t="s">
        <v>76</v>
      </c>
      <c r="L98" s="51">
        <v>11.57</v>
      </c>
    </row>
    <row r="99" spans="1:12" ht="14.4" x14ac:dyDescent="0.3">
      <c r="A99" s="25"/>
      <c r="B99" s="16"/>
      <c r="C99" s="11"/>
      <c r="D99" s="6" t="s">
        <v>22</v>
      </c>
      <c r="E99" s="50" t="s">
        <v>50</v>
      </c>
      <c r="F99" s="51">
        <v>210</v>
      </c>
      <c r="G99" s="51">
        <v>0.2</v>
      </c>
      <c r="H99" s="51">
        <v>0</v>
      </c>
      <c r="I99" s="51">
        <v>10.1</v>
      </c>
      <c r="J99" s="51">
        <v>41.1</v>
      </c>
      <c r="K99" s="52" t="s">
        <v>86</v>
      </c>
      <c r="L99" s="51">
        <v>1.3</v>
      </c>
    </row>
    <row r="100" spans="1:12" ht="14.4" x14ac:dyDescent="0.3">
      <c r="A100" s="25"/>
      <c r="B100" s="16"/>
      <c r="C100" s="11"/>
      <c r="D100" s="6" t="s">
        <v>32</v>
      </c>
      <c r="E100" s="50" t="s">
        <v>47</v>
      </c>
      <c r="F100" s="51">
        <v>30</v>
      </c>
      <c r="G100" s="51">
        <v>2.2799999999999998</v>
      </c>
      <c r="H100" s="51">
        <v>0.24</v>
      </c>
      <c r="I100" s="51">
        <v>14.7</v>
      </c>
      <c r="J100" s="51">
        <v>70.95</v>
      </c>
      <c r="K100" s="52"/>
      <c r="L100" s="51">
        <v>1.92</v>
      </c>
    </row>
    <row r="101" spans="1:12" ht="15" thickBot="1" x14ac:dyDescent="0.35">
      <c r="A101" s="26"/>
      <c r="B101" s="18"/>
      <c r="C101" s="8"/>
      <c r="D101" s="19" t="s">
        <v>39</v>
      </c>
      <c r="E101" s="9"/>
      <c r="F101" s="21">
        <v>390</v>
      </c>
      <c r="G101" s="70">
        <f>SUM(G98:G100)</f>
        <v>7.58</v>
      </c>
      <c r="H101" s="70">
        <f>SUM(H98:H100)</f>
        <v>6.24</v>
      </c>
      <c r="I101" s="70">
        <f>SUM(I98:I100)</f>
        <v>52.3</v>
      </c>
      <c r="J101" s="70">
        <f>SUM(J98:J100)</f>
        <v>296.05</v>
      </c>
      <c r="K101" s="27"/>
      <c r="L101" s="70">
        <f>SUM(L98:L100)</f>
        <v>14.790000000000001</v>
      </c>
    </row>
    <row r="102" spans="1:12" ht="14.4" x14ac:dyDescent="0.3">
      <c r="A102" s="28">
        <v>1</v>
      </c>
      <c r="B102" s="14"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7"/>
      <c r="L111" s="21">
        <v>0</v>
      </c>
    </row>
    <row r="112" spans="1:12" ht="14.4" x14ac:dyDescent="0.3">
      <c r="A112" s="28">
        <v>1</v>
      </c>
      <c r="B112" s="14"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thickBot="1" x14ac:dyDescent="0.35">
      <c r="A116" s="26"/>
      <c r="B116" s="18"/>
      <c r="C116" s="8"/>
      <c r="D116" s="19" t="s">
        <v>39</v>
      </c>
      <c r="E116" s="9"/>
      <c r="F116" s="21"/>
      <c r="G116" s="70">
        <f>SUM(G112:G115)</f>
        <v>0</v>
      </c>
      <c r="H116" s="70">
        <f>SUM(H112:H115)</f>
        <v>0</v>
      </c>
      <c r="I116" s="70">
        <f>SUM(I112:I115)</f>
        <v>0</v>
      </c>
      <c r="J116" s="70">
        <f>SUM(J112:J115)</f>
        <v>0</v>
      </c>
      <c r="K116" s="27"/>
      <c r="L116" s="70">
        <f>SUM(L112:L115)</f>
        <v>0</v>
      </c>
    </row>
    <row r="117" spans="1:12" ht="14.4" x14ac:dyDescent="0.3">
      <c r="A117" s="28">
        <v>1</v>
      </c>
      <c r="B117" s="14"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7"/>
      <c r="L123" s="21">
        <v>0</v>
      </c>
    </row>
    <row r="124" spans="1:12" ht="14.4" x14ac:dyDescent="0.3">
      <c r="A124" s="28">
        <v>1</v>
      </c>
      <c r="B124" s="14"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7"/>
      <c r="L130" s="21">
        <v>0</v>
      </c>
    </row>
    <row r="131" spans="1:12" ht="15.75" customHeight="1" thickBot="1" x14ac:dyDescent="0.3">
      <c r="A131" s="31">
        <v>1</v>
      </c>
      <c r="B131" s="32">
        <v>3</v>
      </c>
      <c r="C131" s="65" t="s">
        <v>4</v>
      </c>
      <c r="D131" s="66"/>
      <c r="E131" s="33"/>
      <c r="F131" s="34">
        <f>SUM(F130,F123,F116,F111,F97,F101)</f>
        <v>900</v>
      </c>
      <c r="G131" s="34">
        <f>SUM(G130,G123,G116,G111,G97,G101)</f>
        <v>23.454999999999998</v>
      </c>
      <c r="H131" s="34">
        <f>SUM(H130,H123,H116,H111,H97,H101)</f>
        <v>27.912999999999997</v>
      </c>
      <c r="I131" s="34">
        <f>SUM(I130,I123,I116,I111,I97,I101)</f>
        <v>122.63</v>
      </c>
      <c r="J131" s="34">
        <f>SUM(J130,J123,J116,J111,J97,J101)</f>
        <v>797.47</v>
      </c>
      <c r="K131" s="35"/>
      <c r="L131" s="34">
        <f>SUM(L130,L123,L116,L111,L97,L101)</f>
        <v>53.580000000000005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9" t="s">
        <v>29</v>
      </c>
      <c r="E132" s="47" t="s">
        <v>97</v>
      </c>
      <c r="F132" s="48">
        <v>90</v>
      </c>
      <c r="G132" s="48">
        <v>13.67</v>
      </c>
      <c r="H132" s="48">
        <v>13.670999999999999</v>
      </c>
      <c r="I132" s="48">
        <v>8.6999999999999993</v>
      </c>
      <c r="J132" s="48">
        <v>209.6</v>
      </c>
      <c r="K132" s="49" t="s">
        <v>82</v>
      </c>
      <c r="L132" s="48">
        <v>43.97</v>
      </c>
    </row>
    <row r="133" spans="1:12" ht="14.4" x14ac:dyDescent="0.3">
      <c r="A133" s="25"/>
      <c r="B133" s="16"/>
      <c r="C133" s="11"/>
      <c r="D133" s="6" t="s">
        <v>22</v>
      </c>
      <c r="E133" s="50" t="s">
        <v>50</v>
      </c>
      <c r="F133" s="51">
        <v>210</v>
      </c>
      <c r="G133" s="51">
        <v>0.2</v>
      </c>
      <c r="H133" s="51">
        <v>0</v>
      </c>
      <c r="I133" s="51">
        <v>10.1</v>
      </c>
      <c r="J133" s="51">
        <v>41.1</v>
      </c>
      <c r="K133" s="52" t="s">
        <v>86</v>
      </c>
      <c r="L133" s="51">
        <v>1.3</v>
      </c>
    </row>
    <row r="134" spans="1:12" ht="14.4" x14ac:dyDescent="0.3">
      <c r="A134" s="25"/>
      <c r="B134" s="16"/>
      <c r="C134" s="11"/>
      <c r="D134" s="7" t="s">
        <v>32</v>
      </c>
      <c r="E134" s="50" t="s">
        <v>47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1.28</v>
      </c>
    </row>
    <row r="135" spans="1:12" ht="14.4" x14ac:dyDescent="0.3">
      <c r="A135" s="25"/>
      <c r="B135" s="16"/>
      <c r="C135" s="11"/>
      <c r="D135" s="7" t="s">
        <v>33</v>
      </c>
      <c r="E135" s="50" t="s">
        <v>51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1.28</v>
      </c>
    </row>
    <row r="136" spans="1:12" ht="14.4" x14ac:dyDescent="0.3">
      <c r="A136" s="25"/>
      <c r="B136" s="16"/>
      <c r="C136" s="11"/>
      <c r="D136" s="7" t="s">
        <v>30</v>
      </c>
      <c r="E136" s="50" t="s">
        <v>98</v>
      </c>
      <c r="F136" s="51">
        <v>150</v>
      </c>
      <c r="G136" s="51">
        <v>3.8</v>
      </c>
      <c r="H136" s="51">
        <v>8.6</v>
      </c>
      <c r="I136" s="51">
        <v>38.9</v>
      </c>
      <c r="J136" s="51">
        <v>247</v>
      </c>
      <c r="K136" s="52">
        <v>304</v>
      </c>
      <c r="L136" s="51">
        <v>16.54</v>
      </c>
    </row>
    <row r="137" spans="1:12" ht="14.4" x14ac:dyDescent="0.3">
      <c r="A137" s="25"/>
      <c r="B137" s="16"/>
      <c r="C137" s="11"/>
      <c r="D137" s="6" t="s">
        <v>24</v>
      </c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 t="s">
        <v>27</v>
      </c>
      <c r="E138" s="50" t="s">
        <v>117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52" t="s">
        <v>118</v>
      </c>
      <c r="L138" s="51">
        <v>6.65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v>550</v>
      </c>
      <c r="G139" s="70">
        <f>SUM(G132:G138)</f>
        <v>23.69</v>
      </c>
      <c r="H139" s="70">
        <f>SUM(H132:H138)</f>
        <v>28.741</v>
      </c>
      <c r="I139" s="70">
        <f>SUM(I132:I138)</f>
        <v>86.4</v>
      </c>
      <c r="J139" s="70">
        <f>SUM(J132:J138)</f>
        <v>713.02</v>
      </c>
      <c r="K139" s="27"/>
      <c r="L139" s="70">
        <f>SUM(L132:L138)</f>
        <v>71.02000000000001</v>
      </c>
    </row>
    <row r="140" spans="1:12" ht="14.4" x14ac:dyDescent="0.3">
      <c r="A140" s="28">
        <v>1</v>
      </c>
      <c r="B140" s="14">
        <v>4</v>
      </c>
      <c r="C140" s="10" t="s">
        <v>25</v>
      </c>
      <c r="D140" s="12" t="s">
        <v>21</v>
      </c>
      <c r="E140" s="73" t="s">
        <v>105</v>
      </c>
      <c r="F140" s="48">
        <v>250</v>
      </c>
      <c r="G140" s="48">
        <v>4.3</v>
      </c>
      <c r="H140" s="48">
        <v>2</v>
      </c>
      <c r="I140" s="48">
        <v>13.3</v>
      </c>
      <c r="J140" s="48">
        <v>91</v>
      </c>
      <c r="K140" s="49">
        <v>57</v>
      </c>
      <c r="L140" s="48">
        <v>13.84</v>
      </c>
    </row>
    <row r="141" spans="1:12" ht="14.4" x14ac:dyDescent="0.3">
      <c r="A141" s="25"/>
      <c r="B141" s="16"/>
      <c r="C141" s="11"/>
      <c r="D141" s="6" t="s">
        <v>22</v>
      </c>
      <c r="E141" s="50" t="s">
        <v>46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52" t="s">
        <v>52</v>
      </c>
      <c r="L141" s="51">
        <v>3.45</v>
      </c>
    </row>
    <row r="142" spans="1:12" ht="14.4" x14ac:dyDescent="0.3">
      <c r="A142" s="25"/>
      <c r="B142" s="16"/>
      <c r="C142" s="11"/>
      <c r="D142" s="6" t="s">
        <v>33</v>
      </c>
      <c r="E142" s="50" t="s">
        <v>106</v>
      </c>
      <c r="F142" s="51">
        <v>30</v>
      </c>
      <c r="G142" s="51">
        <v>1.5</v>
      </c>
      <c r="H142" s="51">
        <v>0.3</v>
      </c>
      <c r="I142" s="51">
        <v>13.5</v>
      </c>
      <c r="J142" s="51">
        <v>66</v>
      </c>
      <c r="K142" s="52"/>
      <c r="L142" s="51">
        <v>1.92</v>
      </c>
    </row>
    <row r="143" spans="1:12" ht="15" thickBot="1" x14ac:dyDescent="0.35">
      <c r="A143" s="26"/>
      <c r="B143" s="18"/>
      <c r="C143" s="8"/>
      <c r="D143" s="19" t="s">
        <v>39</v>
      </c>
      <c r="E143" s="9"/>
      <c r="F143" s="21">
        <v>480</v>
      </c>
      <c r="G143" s="70">
        <f>SUM(G140:G142)</f>
        <v>5.8</v>
      </c>
      <c r="H143" s="70">
        <f>SUM(H140:H142)</f>
        <v>2.2999999999999998</v>
      </c>
      <c r="I143" s="70">
        <f>SUM(I140:I142)</f>
        <v>41.4</v>
      </c>
      <c r="J143" s="70">
        <f>SUM(J140:J142)</f>
        <v>215.1</v>
      </c>
      <c r="K143" s="27"/>
      <c r="L143" s="70">
        <f>SUM(L140:L142)</f>
        <v>19.21</v>
      </c>
    </row>
    <row r="144" spans="1:12" ht="14.4" x14ac:dyDescent="0.3">
      <c r="A144" s="28">
        <v>1</v>
      </c>
      <c r="B144" s="14"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thickBot="1" x14ac:dyDescent="0.3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7"/>
      <c r="L153" s="21">
        <v>0</v>
      </c>
    </row>
    <row r="154" spans="1:12" ht="14.4" x14ac:dyDescent="0.3">
      <c r="A154" s="28">
        <v>1</v>
      </c>
      <c r="B154" s="14"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thickBot="1" x14ac:dyDescent="0.35">
      <c r="A158" s="26"/>
      <c r="B158" s="18"/>
      <c r="C158" s="8"/>
      <c r="D158" s="19" t="s">
        <v>39</v>
      </c>
      <c r="E158" s="9"/>
      <c r="F158" s="21"/>
      <c r="G158" s="70">
        <f>SUM(G154:G157)</f>
        <v>0</v>
      </c>
      <c r="H158" s="70">
        <f>SUM(H154:H157)</f>
        <v>0</v>
      </c>
      <c r="I158" s="70">
        <f>SUM(I154:I157)</f>
        <v>0</v>
      </c>
      <c r="J158" s="70">
        <f>SUM(J154:J157)</f>
        <v>0</v>
      </c>
      <c r="K158" s="27"/>
      <c r="L158" s="70">
        <f>SUM(L154:L157)</f>
        <v>0</v>
      </c>
    </row>
    <row r="159" spans="1:12" ht="14.4" x14ac:dyDescent="0.3">
      <c r="A159" s="28">
        <v>1</v>
      </c>
      <c r="B159" s="14"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7"/>
      <c r="L165" s="21">
        <v>0</v>
      </c>
    </row>
    <row r="166" spans="1:12" ht="14.4" x14ac:dyDescent="0.3">
      <c r="A166" s="28">
        <v>1</v>
      </c>
      <c r="B166" s="14"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v>0</v>
      </c>
      <c r="G172" s="21">
        <v>0</v>
      </c>
      <c r="H172" s="21">
        <v>0</v>
      </c>
      <c r="I172" s="21">
        <v>0</v>
      </c>
      <c r="J172" s="21">
        <v>0</v>
      </c>
      <c r="K172" s="27"/>
      <c r="L172" s="21">
        <v>0</v>
      </c>
    </row>
    <row r="173" spans="1:12" ht="24.75" customHeight="1" thickBot="1" x14ac:dyDescent="0.3">
      <c r="A173" s="31">
        <v>1</v>
      </c>
      <c r="B173" s="32">
        <v>4</v>
      </c>
      <c r="C173" s="65" t="s">
        <v>4</v>
      </c>
      <c r="D173" s="66"/>
      <c r="E173" s="33"/>
      <c r="F173" s="34">
        <f>SUM(F172,F165,F158,F153,F143,F139)</f>
        <v>1030</v>
      </c>
      <c r="G173" s="34">
        <f>SUM(G172,G165,G158,G153,G143,G139)</f>
        <v>29.490000000000002</v>
      </c>
      <c r="H173" s="34">
        <f>SUM(H172,H165,H158,H153,H143,H139)</f>
        <v>31.041</v>
      </c>
      <c r="I173" s="34">
        <f>SUM(I172,I165,I158,I153,I143,I139)</f>
        <v>127.80000000000001</v>
      </c>
      <c r="J173" s="34">
        <f>SUM(J172,J165,J158,J153,J143,J139)</f>
        <v>928.12</v>
      </c>
      <c r="K173" s="35"/>
      <c r="L173" s="34">
        <f>SUM(L172,L165,L158,L153,L143,L139)</f>
        <v>90.230000000000018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68" t="s">
        <v>101</v>
      </c>
      <c r="E174" s="47" t="s">
        <v>70</v>
      </c>
      <c r="F174" s="48">
        <v>168</v>
      </c>
      <c r="G174" s="48">
        <v>9</v>
      </c>
      <c r="H174" s="48">
        <v>10.199999999999999</v>
      </c>
      <c r="I174" s="48">
        <v>18.149999999999999</v>
      </c>
      <c r="J174" s="48">
        <v>213</v>
      </c>
      <c r="K174" s="49" t="s">
        <v>71</v>
      </c>
      <c r="L174" s="48">
        <v>71.75</v>
      </c>
    </row>
    <row r="175" spans="1:12" ht="14.4" x14ac:dyDescent="0.3">
      <c r="A175" s="25"/>
      <c r="B175" s="16"/>
      <c r="C175" s="11"/>
      <c r="D175" s="6" t="s">
        <v>22</v>
      </c>
      <c r="E175" s="50" t="s">
        <v>58</v>
      </c>
      <c r="F175" s="51">
        <v>222</v>
      </c>
      <c r="G175" s="51">
        <v>8.4000000000000005E-2</v>
      </c>
      <c r="H175" s="51">
        <v>1.2E-2</v>
      </c>
      <c r="I175" s="51">
        <v>15.185</v>
      </c>
      <c r="J175" s="51">
        <v>62</v>
      </c>
      <c r="K175" s="52" t="s">
        <v>61</v>
      </c>
      <c r="L175" s="51">
        <v>2.74</v>
      </c>
    </row>
    <row r="176" spans="1:12" ht="14.4" x14ac:dyDescent="0.3">
      <c r="A176" s="25"/>
      <c r="B176" s="16"/>
      <c r="C176" s="11"/>
      <c r="D176" s="7" t="s">
        <v>32</v>
      </c>
      <c r="E176" s="50" t="s">
        <v>47</v>
      </c>
      <c r="F176" s="51">
        <v>30</v>
      </c>
      <c r="G176" s="51">
        <v>2.2799999999999998</v>
      </c>
      <c r="H176" s="51">
        <v>0.24</v>
      </c>
      <c r="I176" s="51">
        <v>14.76</v>
      </c>
      <c r="J176" s="51">
        <v>71</v>
      </c>
      <c r="K176" s="52"/>
      <c r="L176" s="51">
        <v>1.92</v>
      </c>
    </row>
    <row r="177" spans="1:12" ht="14.4" x14ac:dyDescent="0.3">
      <c r="A177" s="25"/>
      <c r="B177" s="16"/>
      <c r="C177" s="11"/>
      <c r="D177" s="7" t="s">
        <v>33</v>
      </c>
      <c r="E177" s="50" t="s">
        <v>51</v>
      </c>
      <c r="F177" s="51">
        <v>30</v>
      </c>
      <c r="G177" s="51">
        <v>1.5</v>
      </c>
      <c r="H177" s="51">
        <v>0.3</v>
      </c>
      <c r="I177" s="51">
        <v>13.5</v>
      </c>
      <c r="J177" s="51">
        <v>66</v>
      </c>
      <c r="K177" s="52"/>
      <c r="L177" s="51">
        <v>1.92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 t="s">
        <v>30</v>
      </c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 t="s">
        <v>27</v>
      </c>
      <c r="E180" s="50" t="s">
        <v>113</v>
      </c>
      <c r="F180" s="51">
        <v>60</v>
      </c>
      <c r="G180" s="51">
        <v>0.78</v>
      </c>
      <c r="H180" s="51">
        <v>1.94</v>
      </c>
      <c r="I180" s="51">
        <v>3.87</v>
      </c>
      <c r="J180" s="51">
        <v>36</v>
      </c>
      <c r="K180" s="52" t="s">
        <v>114</v>
      </c>
      <c r="L180" s="51">
        <v>2.58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v>510</v>
      </c>
      <c r="G181" s="70">
        <f>SUM(G174:G180)</f>
        <v>13.643999999999998</v>
      </c>
      <c r="H181" s="70">
        <f>SUM(H174:H180)</f>
        <v>12.692</v>
      </c>
      <c r="I181" s="70">
        <f>SUM(I174:I180)</f>
        <v>65.465000000000003</v>
      </c>
      <c r="J181" s="70">
        <f>SUM(J174:J180)</f>
        <v>448</v>
      </c>
      <c r="K181" s="27"/>
      <c r="L181" s="70">
        <f>SUM(L174:L180)</f>
        <v>80.91</v>
      </c>
    </row>
    <row r="182" spans="1:12" ht="14.4" x14ac:dyDescent="0.3">
      <c r="A182" s="28">
        <v>1</v>
      </c>
      <c r="B182" s="14">
        <v>5</v>
      </c>
      <c r="C182" s="10" t="s">
        <v>25</v>
      </c>
      <c r="D182" s="12" t="s">
        <v>21</v>
      </c>
      <c r="E182" s="50" t="s">
        <v>107</v>
      </c>
      <c r="F182" s="51">
        <v>150</v>
      </c>
      <c r="G182" s="51">
        <v>5.0999999999999996</v>
      </c>
      <c r="H182" s="51">
        <v>6.0750000000000002</v>
      </c>
      <c r="I182" s="51">
        <v>30.8</v>
      </c>
      <c r="J182" s="51">
        <v>197.55</v>
      </c>
      <c r="K182" s="52" t="s">
        <v>53</v>
      </c>
      <c r="L182" s="51">
        <v>12.5</v>
      </c>
    </row>
    <row r="183" spans="1:12" ht="14.4" x14ac:dyDescent="0.3">
      <c r="A183" s="25"/>
      <c r="B183" s="16"/>
      <c r="C183" s="11"/>
      <c r="D183" s="6" t="s">
        <v>22</v>
      </c>
      <c r="E183" s="50" t="s">
        <v>50</v>
      </c>
      <c r="F183" s="51">
        <v>210</v>
      </c>
      <c r="G183" s="51">
        <v>0.2</v>
      </c>
      <c r="H183" s="51">
        <v>0</v>
      </c>
      <c r="I183" s="51">
        <v>10.1</v>
      </c>
      <c r="J183" s="51">
        <v>41.1</v>
      </c>
      <c r="K183" s="52" t="s">
        <v>86</v>
      </c>
      <c r="L183" s="51">
        <v>1.3</v>
      </c>
    </row>
    <row r="184" spans="1:12" ht="14.4" x14ac:dyDescent="0.3">
      <c r="A184" s="25"/>
      <c r="B184" s="16"/>
      <c r="C184" s="11"/>
      <c r="D184" s="74" t="s">
        <v>32</v>
      </c>
      <c r="E184" s="50" t="s">
        <v>47</v>
      </c>
      <c r="F184" s="51">
        <v>30</v>
      </c>
      <c r="G184" s="51">
        <v>2.2799999999999998</v>
      </c>
      <c r="H184" s="51">
        <v>0.24</v>
      </c>
      <c r="I184" s="51">
        <v>14.7</v>
      </c>
      <c r="J184" s="51">
        <v>70.95</v>
      </c>
      <c r="K184" s="52"/>
      <c r="L184" s="51">
        <v>1.92</v>
      </c>
    </row>
    <row r="185" spans="1:12" ht="15" thickBot="1" x14ac:dyDescent="0.35">
      <c r="A185" s="26"/>
      <c r="B185" s="18"/>
      <c r="C185" s="8"/>
      <c r="D185" s="19" t="s">
        <v>39</v>
      </c>
      <c r="E185" s="9"/>
      <c r="F185" s="21">
        <v>390</v>
      </c>
      <c r="G185" s="70">
        <f>SUM(G182:G184)</f>
        <v>7.58</v>
      </c>
      <c r="H185" s="70">
        <f>SUM(H182:H184)</f>
        <v>6.3150000000000004</v>
      </c>
      <c r="I185" s="70">
        <f>SUM(I182:I184)</f>
        <v>55.599999999999994</v>
      </c>
      <c r="J185" s="70">
        <f>SUM(J182:J184)</f>
        <v>309.60000000000002</v>
      </c>
      <c r="K185" s="27"/>
      <c r="L185" s="70">
        <f>SUM(L182:L184)</f>
        <v>15.72</v>
      </c>
    </row>
    <row r="186" spans="1:12" ht="14.4" x14ac:dyDescent="0.3">
      <c r="A186" s="28">
        <v>1</v>
      </c>
      <c r="B186" s="14"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7"/>
      <c r="L195" s="21">
        <v>0</v>
      </c>
    </row>
    <row r="196" spans="1:12" ht="14.4" x14ac:dyDescent="0.3">
      <c r="A196" s="28">
        <v>1</v>
      </c>
      <c r="B196" s="14"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thickBot="1" x14ac:dyDescent="0.35">
      <c r="A200" s="26"/>
      <c r="B200" s="18"/>
      <c r="C200" s="8"/>
      <c r="D200" s="19" t="s">
        <v>39</v>
      </c>
      <c r="E200" s="9"/>
      <c r="F200" s="21"/>
      <c r="G200" s="70">
        <f>SUM(G196:G199)</f>
        <v>0</v>
      </c>
      <c r="H200" s="70">
        <f>SUM(H196:H199)</f>
        <v>0</v>
      </c>
      <c r="I200" s="70">
        <f>SUM(I196:I199)</f>
        <v>0</v>
      </c>
      <c r="J200" s="70">
        <f>SUM(J196:J199)</f>
        <v>0</v>
      </c>
      <c r="K200" s="27"/>
      <c r="L200" s="70">
        <f>SUM(L196:L199)</f>
        <v>0</v>
      </c>
    </row>
    <row r="201" spans="1:12" ht="14.4" x14ac:dyDescent="0.3">
      <c r="A201" s="28">
        <v>1</v>
      </c>
      <c r="B201" s="14"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v>0</v>
      </c>
      <c r="G207" s="21">
        <v>0</v>
      </c>
      <c r="H207" s="21">
        <v>0</v>
      </c>
      <c r="I207" s="21">
        <v>0</v>
      </c>
      <c r="J207" s="21">
        <v>0</v>
      </c>
      <c r="K207" s="27"/>
      <c r="L207" s="21">
        <v>0</v>
      </c>
    </row>
    <row r="208" spans="1:12" ht="14.4" x14ac:dyDescent="0.3">
      <c r="A208" s="28">
        <v>1</v>
      </c>
      <c r="B208" s="14"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v>0</v>
      </c>
      <c r="G214" s="21">
        <v>0</v>
      </c>
      <c r="H214" s="21">
        <v>0</v>
      </c>
      <c r="I214" s="21">
        <v>0</v>
      </c>
      <c r="J214" s="21">
        <v>0</v>
      </c>
      <c r="K214" s="27"/>
      <c r="L214" s="21">
        <v>0</v>
      </c>
    </row>
    <row r="215" spans="1:12" ht="15.75" customHeight="1" thickBot="1" x14ac:dyDescent="0.3">
      <c r="A215" s="31">
        <v>1</v>
      </c>
      <c r="B215" s="32">
        <v>5</v>
      </c>
      <c r="C215" s="65" t="s">
        <v>4</v>
      </c>
      <c r="D215" s="66"/>
      <c r="E215" s="33"/>
      <c r="F215" s="34">
        <f>SUM(F214,F207,F200,F195,F185,F181)</f>
        <v>900</v>
      </c>
      <c r="G215" s="34">
        <f>SUM(G214,G207,G200,G195,G185,G181)</f>
        <v>21.223999999999997</v>
      </c>
      <c r="H215" s="34">
        <f>SUM(H214,H207,H200,H195,H185,H181)</f>
        <v>19.007000000000001</v>
      </c>
      <c r="I215" s="34">
        <f>SUM(I214,I207,I200,I195,I185,I181)</f>
        <v>121.065</v>
      </c>
      <c r="J215" s="34">
        <f>SUM(J214,J207,J200,J195,J185,J181)</f>
        <v>757.6</v>
      </c>
      <c r="K215" s="35"/>
      <c r="L215" s="34">
        <f>SUM(L214,L207,L200,L195,L185,L181)</f>
        <v>96.63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29</v>
      </c>
      <c r="E216" s="47" t="s">
        <v>108</v>
      </c>
      <c r="F216" s="48">
        <v>90</v>
      </c>
      <c r="G216" s="48">
        <v>11.52</v>
      </c>
      <c r="H216" s="48">
        <v>6.04</v>
      </c>
      <c r="I216" s="48">
        <v>21.78</v>
      </c>
      <c r="J216" s="48">
        <v>178.8</v>
      </c>
      <c r="K216" s="49"/>
      <c r="L216" s="48">
        <v>28.06</v>
      </c>
    </row>
    <row r="217" spans="1:12" ht="14.4" x14ac:dyDescent="0.3">
      <c r="A217" s="25"/>
      <c r="B217" s="16"/>
      <c r="C217" s="11"/>
      <c r="D217" s="6" t="s">
        <v>22</v>
      </c>
      <c r="E217" s="50" t="s">
        <v>50</v>
      </c>
      <c r="F217" s="51">
        <v>210</v>
      </c>
      <c r="G217" s="51">
        <v>0.2</v>
      </c>
      <c r="H217" s="51">
        <v>0</v>
      </c>
      <c r="I217" s="51">
        <v>10.1</v>
      </c>
      <c r="J217" s="51">
        <v>41.1</v>
      </c>
      <c r="K217" s="52" t="s">
        <v>86</v>
      </c>
      <c r="L217" s="51">
        <v>1.3</v>
      </c>
    </row>
    <row r="218" spans="1:12" ht="14.4" x14ac:dyDescent="0.3">
      <c r="A218" s="25"/>
      <c r="B218" s="16"/>
      <c r="C218" s="11"/>
      <c r="D218" s="7" t="s">
        <v>32</v>
      </c>
      <c r="E218" s="50" t="s">
        <v>47</v>
      </c>
      <c r="F218" s="51">
        <v>20</v>
      </c>
      <c r="G218" s="51">
        <v>1.52</v>
      </c>
      <c r="H218" s="51">
        <v>0.16</v>
      </c>
      <c r="I218" s="51">
        <v>9.8000000000000007</v>
      </c>
      <c r="J218" s="51">
        <v>47.32</v>
      </c>
      <c r="K218" s="52"/>
      <c r="L218" s="51">
        <v>1.28</v>
      </c>
    </row>
    <row r="219" spans="1:12" ht="14.4" x14ac:dyDescent="0.3">
      <c r="A219" s="25"/>
      <c r="B219" s="16"/>
      <c r="C219" s="11"/>
      <c r="D219" s="7" t="s">
        <v>33</v>
      </c>
      <c r="E219" s="50" t="s">
        <v>51</v>
      </c>
      <c r="F219" s="51">
        <v>20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1.28</v>
      </c>
    </row>
    <row r="220" spans="1:12" ht="14.4" x14ac:dyDescent="0.3">
      <c r="A220" s="25"/>
      <c r="B220" s="16"/>
      <c r="C220" s="11"/>
      <c r="D220" s="75" t="s">
        <v>30</v>
      </c>
      <c r="E220" s="50" t="s">
        <v>96</v>
      </c>
      <c r="F220" s="51">
        <v>150</v>
      </c>
      <c r="G220" s="51">
        <v>3.09</v>
      </c>
      <c r="H220" s="51">
        <v>8.282</v>
      </c>
      <c r="I220" s="51">
        <v>22</v>
      </c>
      <c r="J220" s="51">
        <v>172</v>
      </c>
      <c r="K220" s="52" t="s">
        <v>68</v>
      </c>
      <c r="L220" s="51">
        <v>12.61</v>
      </c>
    </row>
    <row r="221" spans="1:12" ht="14.4" x14ac:dyDescent="0.3">
      <c r="A221" s="25"/>
      <c r="B221" s="16"/>
      <c r="C221" s="11"/>
      <c r="D221" s="6" t="s">
        <v>27</v>
      </c>
      <c r="E221" s="50" t="s">
        <v>115</v>
      </c>
      <c r="F221" s="51">
        <v>60</v>
      </c>
      <c r="G221" s="51">
        <v>0.51600000000000001</v>
      </c>
      <c r="H221" s="51">
        <v>2.1320000000000001</v>
      </c>
      <c r="I221" s="51">
        <v>4.45</v>
      </c>
      <c r="J221" s="51">
        <v>50</v>
      </c>
      <c r="K221" s="52" t="s">
        <v>116</v>
      </c>
      <c r="L221" s="51">
        <v>2.73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70">
        <v>550</v>
      </c>
      <c r="G223" s="70">
        <f>SUM(G216:G222)</f>
        <v>17.845999999999997</v>
      </c>
      <c r="H223" s="70">
        <f>SUM(H216:H222)</f>
        <v>16.814</v>
      </c>
      <c r="I223" s="70">
        <f>SUM(I216:I222)</f>
        <v>77.13000000000001</v>
      </c>
      <c r="J223" s="70">
        <f>SUM(J216:J222)</f>
        <v>533.22</v>
      </c>
      <c r="K223" s="27"/>
      <c r="L223" s="70">
        <f>SUM(L216:L222)</f>
        <v>47.26</v>
      </c>
    </row>
    <row r="224" spans="1:12" ht="26.4" x14ac:dyDescent="0.3">
      <c r="A224" s="28">
        <v>1</v>
      </c>
      <c r="B224" s="14">
        <v>6</v>
      </c>
      <c r="C224" s="10" t="s">
        <v>25</v>
      </c>
      <c r="D224" s="12" t="s">
        <v>21</v>
      </c>
      <c r="E224" s="50" t="s">
        <v>109</v>
      </c>
      <c r="F224" s="51">
        <v>250</v>
      </c>
      <c r="G224" s="51">
        <v>4.3</v>
      </c>
      <c r="H224" s="51">
        <v>2.1</v>
      </c>
      <c r="I224" s="51">
        <v>11.8</v>
      </c>
      <c r="J224" s="51">
        <v>84.8</v>
      </c>
      <c r="K224" s="52" t="s">
        <v>69</v>
      </c>
      <c r="L224" s="51">
        <v>12.76</v>
      </c>
    </row>
    <row r="225" spans="1:12" ht="14.4" x14ac:dyDescent="0.3">
      <c r="A225" s="25"/>
      <c r="B225" s="16"/>
      <c r="C225" s="11"/>
      <c r="D225" s="6" t="s">
        <v>22</v>
      </c>
      <c r="E225" s="50" t="s">
        <v>46</v>
      </c>
      <c r="F225" s="51">
        <v>200</v>
      </c>
      <c r="G225" s="51">
        <v>0</v>
      </c>
      <c r="H225" s="51">
        <v>0</v>
      </c>
      <c r="I225" s="51">
        <v>14.6</v>
      </c>
      <c r="J225" s="51">
        <v>58.1</v>
      </c>
      <c r="K225" s="52" t="s">
        <v>52</v>
      </c>
      <c r="L225" s="51">
        <v>3.45</v>
      </c>
    </row>
    <row r="226" spans="1:12" ht="14.4" x14ac:dyDescent="0.3">
      <c r="A226" s="25"/>
      <c r="B226" s="16"/>
      <c r="C226" s="11"/>
      <c r="D226" s="6" t="s">
        <v>33</v>
      </c>
      <c r="E226" s="50" t="s">
        <v>51</v>
      </c>
      <c r="F226" s="51">
        <v>30</v>
      </c>
      <c r="G226" s="51">
        <v>1.5</v>
      </c>
      <c r="H226" s="51">
        <v>0.3</v>
      </c>
      <c r="I226" s="51">
        <v>13.5</v>
      </c>
      <c r="J226" s="51">
        <v>66</v>
      </c>
      <c r="K226" s="52"/>
      <c r="L226" s="51">
        <v>1.92</v>
      </c>
    </row>
    <row r="227" spans="1:12" ht="15" thickBot="1" x14ac:dyDescent="0.35">
      <c r="A227" s="26"/>
      <c r="B227" s="18"/>
      <c r="C227" s="8"/>
      <c r="D227" s="19" t="s">
        <v>39</v>
      </c>
      <c r="E227" s="9"/>
      <c r="F227" s="21">
        <v>480</v>
      </c>
      <c r="G227" s="70">
        <f>SUM(G224:G226)</f>
        <v>5.8</v>
      </c>
      <c r="H227" s="70">
        <f>SUM(H224:H226)</f>
        <v>2.4</v>
      </c>
      <c r="I227" s="70">
        <f>SUM(I224:I226)</f>
        <v>39.9</v>
      </c>
      <c r="J227" s="70">
        <f>SUM(J224:J226)</f>
        <v>208.9</v>
      </c>
      <c r="K227" s="27"/>
      <c r="L227" s="70">
        <f>SUM(L224:L226)</f>
        <v>18.130000000000003</v>
      </c>
    </row>
    <row r="228" spans="1:12" ht="14.4" x14ac:dyDescent="0.3">
      <c r="A228" s="28">
        <v>1</v>
      </c>
      <c r="B228" s="14"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7"/>
      <c r="L237" s="21">
        <v>0</v>
      </c>
    </row>
    <row r="238" spans="1:12" ht="14.4" x14ac:dyDescent="0.3">
      <c r="A238" s="28">
        <v>1</v>
      </c>
      <c r="B238" s="14"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v>0</v>
      </c>
      <c r="G242" s="21">
        <v>0</v>
      </c>
      <c r="H242" s="21">
        <v>0</v>
      </c>
      <c r="I242" s="21">
        <v>0</v>
      </c>
      <c r="J242" s="21">
        <v>0</v>
      </c>
      <c r="K242" s="27"/>
      <c r="L242" s="21">
        <v>0</v>
      </c>
    </row>
    <row r="243" spans="1:12" ht="14.4" x14ac:dyDescent="0.3">
      <c r="A243" s="28">
        <v>1</v>
      </c>
      <c r="B243" s="14"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v>0</v>
      </c>
      <c r="G249" s="21">
        <v>0</v>
      </c>
      <c r="H249" s="21">
        <v>0</v>
      </c>
      <c r="I249" s="21">
        <v>0</v>
      </c>
      <c r="J249" s="21">
        <v>0</v>
      </c>
      <c r="K249" s="27"/>
      <c r="L249" s="21">
        <v>0</v>
      </c>
    </row>
    <row r="250" spans="1:12" ht="14.4" x14ac:dyDescent="0.3">
      <c r="A250" s="28">
        <v>1</v>
      </c>
      <c r="B250" s="14"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7"/>
      <c r="L256" s="21">
        <v>0</v>
      </c>
    </row>
    <row r="257" spans="1:12" ht="15.75" customHeight="1" thickBot="1" x14ac:dyDescent="0.3">
      <c r="A257" s="31">
        <v>1</v>
      </c>
      <c r="B257" s="32">
        <v>6</v>
      </c>
      <c r="C257" s="65" t="s">
        <v>4</v>
      </c>
      <c r="D257" s="66"/>
      <c r="E257" s="33"/>
      <c r="F257" s="34">
        <f>F223+F227</f>
        <v>1030</v>
      </c>
      <c r="G257" s="34">
        <f>G223+G227</f>
        <v>23.645999999999997</v>
      </c>
      <c r="H257" s="34">
        <f>H223+H227</f>
        <v>19.213999999999999</v>
      </c>
      <c r="I257" s="34">
        <f>I223+I227</f>
        <v>117.03</v>
      </c>
      <c r="J257" s="34">
        <f>J223+J227</f>
        <v>742.12</v>
      </c>
      <c r="K257" s="35"/>
      <c r="L257" s="34">
        <f>SUM(L256,L249,L242,L237,L227,L223)</f>
        <v>65.39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7"/>
      <c r="L265" s="21">
        <v>0</v>
      </c>
    </row>
    <row r="266" spans="1:12" ht="14.4" x14ac:dyDescent="0.3">
      <c r="A266" s="28">
        <v>1</v>
      </c>
      <c r="B266" s="14"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7"/>
      <c r="L269" s="21">
        <v>0</v>
      </c>
    </row>
    <row r="270" spans="1:12" ht="14.4" x14ac:dyDescent="0.3">
      <c r="A270" s="28">
        <v>1</v>
      </c>
      <c r="B270" s="14"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7"/>
      <c r="L279" s="21">
        <v>0</v>
      </c>
    </row>
    <row r="280" spans="1:12" ht="14.4" x14ac:dyDescent="0.3">
      <c r="A280" s="28">
        <v>1</v>
      </c>
      <c r="B280" s="14"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v>0</v>
      </c>
      <c r="G284" s="21">
        <v>0</v>
      </c>
      <c r="H284" s="21">
        <v>0</v>
      </c>
      <c r="I284" s="21">
        <v>0</v>
      </c>
      <c r="J284" s="21">
        <v>0</v>
      </c>
      <c r="K284" s="27"/>
      <c r="L284" s="21">
        <v>0</v>
      </c>
    </row>
    <row r="285" spans="1:12" ht="14.4" x14ac:dyDescent="0.3">
      <c r="A285" s="28">
        <v>1</v>
      </c>
      <c r="B285" s="14"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7"/>
      <c r="L291" s="21">
        <v>0</v>
      </c>
    </row>
    <row r="292" spans="1:12" ht="14.4" x14ac:dyDescent="0.3">
      <c r="A292" s="28">
        <v>1</v>
      </c>
      <c r="B292" s="14"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7"/>
      <c r="L298" s="21">
        <v>0</v>
      </c>
    </row>
    <row r="299" spans="1:12" ht="15.75" customHeight="1" thickBot="1" x14ac:dyDescent="0.3">
      <c r="A299" s="31">
        <v>1</v>
      </c>
      <c r="B299" s="32">
        <v>7</v>
      </c>
      <c r="C299" s="65" t="s">
        <v>4</v>
      </c>
      <c r="D299" s="66"/>
      <c r="E299" s="33"/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5"/>
      <c r="L299" s="34"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68" t="s">
        <v>87</v>
      </c>
      <c r="E300" s="63" t="s">
        <v>57</v>
      </c>
      <c r="F300" s="48">
        <v>200</v>
      </c>
      <c r="G300" s="48">
        <v>14.51</v>
      </c>
      <c r="H300" s="48">
        <v>14.71</v>
      </c>
      <c r="I300" s="48">
        <v>28.34</v>
      </c>
      <c r="J300" s="48">
        <v>364</v>
      </c>
      <c r="K300" s="49" t="s">
        <v>60</v>
      </c>
      <c r="L300" s="48">
        <v>34.880000000000003</v>
      </c>
    </row>
    <row r="301" spans="1:12" ht="26.4" x14ac:dyDescent="0.3">
      <c r="A301" s="25"/>
      <c r="B301" s="16"/>
      <c r="C301" s="11"/>
      <c r="D301" s="7" t="s">
        <v>22</v>
      </c>
      <c r="E301" s="50" t="s">
        <v>50</v>
      </c>
      <c r="F301" s="51">
        <v>210</v>
      </c>
      <c r="G301" s="51">
        <v>0.2</v>
      </c>
      <c r="H301" s="51">
        <v>0</v>
      </c>
      <c r="I301" s="51">
        <v>10.1</v>
      </c>
      <c r="J301" s="51">
        <v>41.1</v>
      </c>
      <c r="K301" s="52" t="s">
        <v>55</v>
      </c>
      <c r="L301" s="51">
        <v>1.3</v>
      </c>
    </row>
    <row r="302" spans="1:12" ht="14.4" x14ac:dyDescent="0.3">
      <c r="A302" s="25"/>
      <c r="B302" s="16"/>
      <c r="C302" s="11"/>
      <c r="D302" s="7" t="s">
        <v>32</v>
      </c>
      <c r="E302" s="50" t="s">
        <v>47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1.28</v>
      </c>
    </row>
    <row r="303" spans="1:12" ht="14.4" x14ac:dyDescent="0.3">
      <c r="A303" s="25"/>
      <c r="B303" s="16"/>
      <c r="C303" s="11"/>
      <c r="D303" s="7" t="s">
        <v>33</v>
      </c>
      <c r="E303" s="50" t="s">
        <v>51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1.28</v>
      </c>
    </row>
    <row r="304" spans="1:12" ht="14.4" x14ac:dyDescent="0.3">
      <c r="A304" s="25"/>
      <c r="B304" s="16"/>
      <c r="C304" s="11"/>
      <c r="D304" s="7" t="s">
        <v>30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12" t="s">
        <v>24</v>
      </c>
      <c r="E305" s="60"/>
      <c r="F305" s="62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7" t="s">
        <v>27</v>
      </c>
      <c r="E306" s="50" t="s">
        <v>113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114</v>
      </c>
      <c r="L306" s="51">
        <v>2.58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v>510</v>
      </c>
      <c r="G307" s="70">
        <f>SUM(G300:G306)</f>
        <v>18.010000000000002</v>
      </c>
      <c r="H307" s="70">
        <f>SUM(H300:H306)</f>
        <v>17.010000000000002</v>
      </c>
      <c r="I307" s="70">
        <f>SUM(I300:I306)</f>
        <v>61.109999999999992</v>
      </c>
      <c r="J307" s="70">
        <f>SUM(J300:J306)</f>
        <v>532.42000000000007</v>
      </c>
      <c r="K307" s="27"/>
      <c r="L307" s="70">
        <f>SUM(L300:L306)</f>
        <v>41.32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73" t="s">
        <v>88</v>
      </c>
      <c r="F308" s="48">
        <v>150</v>
      </c>
      <c r="G308" s="48">
        <v>6.4</v>
      </c>
      <c r="H308" s="48">
        <v>6.7</v>
      </c>
      <c r="I308" s="48">
        <v>35.6</v>
      </c>
      <c r="J308" s="48">
        <v>228.3</v>
      </c>
      <c r="K308" s="49" t="s">
        <v>63</v>
      </c>
      <c r="L308" s="48">
        <v>13.06</v>
      </c>
    </row>
    <row r="309" spans="1:12" ht="26.4" x14ac:dyDescent="0.3">
      <c r="A309" s="25"/>
      <c r="B309" s="16"/>
      <c r="C309" s="11"/>
      <c r="D309" s="7" t="s">
        <v>22</v>
      </c>
      <c r="E309" s="50" t="s">
        <v>50</v>
      </c>
      <c r="F309" s="51">
        <v>210</v>
      </c>
      <c r="G309" s="51">
        <v>0.2</v>
      </c>
      <c r="H309" s="51">
        <v>0</v>
      </c>
      <c r="I309" s="51">
        <v>10.1</v>
      </c>
      <c r="J309" s="51">
        <v>41.1</v>
      </c>
      <c r="K309" s="52" t="s">
        <v>55</v>
      </c>
      <c r="L309" s="51">
        <v>1.3</v>
      </c>
    </row>
    <row r="310" spans="1:12" ht="14.4" x14ac:dyDescent="0.3">
      <c r="A310" s="25"/>
      <c r="B310" s="16"/>
      <c r="C310" s="11"/>
      <c r="D310" s="7" t="s">
        <v>32</v>
      </c>
      <c r="E310" s="63" t="s">
        <v>47</v>
      </c>
      <c r="F310" s="51">
        <v>30</v>
      </c>
      <c r="G310" s="51">
        <v>2.2799999999999998</v>
      </c>
      <c r="H310" s="51">
        <v>0.24</v>
      </c>
      <c r="I310" s="51">
        <v>14.7</v>
      </c>
      <c r="J310" s="51">
        <v>70.95</v>
      </c>
      <c r="K310" s="52"/>
      <c r="L310" s="51">
        <v>1.92</v>
      </c>
    </row>
    <row r="311" spans="1:12" ht="15" thickBot="1" x14ac:dyDescent="0.35">
      <c r="A311" s="26"/>
      <c r="B311" s="18"/>
      <c r="C311" s="8"/>
      <c r="D311" s="19" t="s">
        <v>39</v>
      </c>
      <c r="E311" s="9"/>
      <c r="F311" s="21">
        <v>390</v>
      </c>
      <c r="G311" s="70">
        <f>SUM(G308:G310)</f>
        <v>8.8800000000000008</v>
      </c>
      <c r="H311" s="70">
        <f>SUM(H308:H310)</f>
        <v>6.94</v>
      </c>
      <c r="I311" s="70">
        <f>SUM(I308:I310)</f>
        <v>60.400000000000006</v>
      </c>
      <c r="J311" s="70">
        <f>SUM(J308:J310)</f>
        <v>340.35</v>
      </c>
      <c r="K311" s="27"/>
      <c r="L311" s="70">
        <f>SUM(L308:L310)</f>
        <v>16.28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60"/>
      <c r="F313" s="6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4">SUM(G312:G320)</f>
        <v>0</v>
      </c>
      <c r="H321" s="21">
        <f t="shared" ref="H321" si="5">SUM(H312:H320)</f>
        <v>0</v>
      </c>
      <c r="I321" s="21">
        <f t="shared" ref="I321" si="6">SUM(I312:I320)</f>
        <v>0</v>
      </c>
      <c r="J321" s="21">
        <f t="shared" ref="J321" si="7">SUM(J312:J320)</f>
        <v>0</v>
      </c>
      <c r="K321" s="27"/>
      <c r="L321" s="21">
        <f t="shared" ref="L321" ca="1" si="8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8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thickBot="1" x14ac:dyDescent="0.35">
      <c r="A326" s="26"/>
      <c r="B326" s="18"/>
      <c r="C326" s="8"/>
      <c r="D326" s="19" t="s">
        <v>39</v>
      </c>
      <c r="E326" s="9"/>
      <c r="F326" s="21">
        <f>SUM(F322:F325)</f>
        <v>0</v>
      </c>
      <c r="G326" s="70">
        <f>SUM(G322:G325)</f>
        <v>0</v>
      </c>
      <c r="H326" s="70">
        <f>SUM(H322:H325)</f>
        <v>0</v>
      </c>
      <c r="I326" s="70">
        <f>SUM(I322:I325)</f>
        <v>0</v>
      </c>
      <c r="J326" s="70">
        <f>SUM(J322:J325)</f>
        <v>0</v>
      </c>
      <c r="K326" s="27"/>
      <c r="L326" s="70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9">SUM(G327:G332)</f>
        <v>0</v>
      </c>
      <c r="H333" s="21">
        <f t="shared" ref="H333" si="10">SUM(H327:H332)</f>
        <v>0</v>
      </c>
      <c r="I333" s="21">
        <f t="shared" ref="I333" si="11">SUM(I327:I332)</f>
        <v>0</v>
      </c>
      <c r="J333" s="21">
        <f t="shared" ref="J333" si="12">SUM(J327:J332)</f>
        <v>0</v>
      </c>
      <c r="K333" s="27"/>
      <c r="L333" s="21">
        <f t="shared" ref="L333" ca="1" si="1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4">SUM(G334:G339)</f>
        <v>0</v>
      </c>
      <c r="H340" s="21">
        <f t="shared" ref="H340" si="15">SUM(H334:H339)</f>
        <v>0</v>
      </c>
      <c r="I340" s="21">
        <f t="shared" ref="I340" si="16">SUM(I334:I339)</f>
        <v>0</v>
      </c>
      <c r="J340" s="21">
        <f t="shared" ref="J340" si="17">SUM(J334:J339)</f>
        <v>0</v>
      </c>
      <c r="K340" s="27"/>
      <c r="L340" s="21">
        <f t="shared" ref="L340" ca="1" si="18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88" t="s">
        <v>4</v>
      </c>
      <c r="D341" s="89"/>
      <c r="E341" s="33"/>
      <c r="F341" s="34">
        <f>F307+F311+F321+F326+F333+F340</f>
        <v>900</v>
      </c>
      <c r="G341" s="34">
        <f>G307+G311+G321+G326+G333+G340</f>
        <v>26.89</v>
      </c>
      <c r="H341" s="34">
        <f t="shared" ref="H341" si="19">H307+H311+H321+H326+H333+H340</f>
        <v>23.950000000000003</v>
      </c>
      <c r="I341" s="34">
        <f t="shared" ref="I341" si="20">I307+I311+I321+I326+I333+I340</f>
        <v>121.50999999999999</v>
      </c>
      <c r="J341" s="34">
        <f t="shared" ref="J341" si="21">J307+J311+J321+J326+J333+J340</f>
        <v>872.7700000000001</v>
      </c>
      <c r="K341" s="35"/>
      <c r="L341" s="34">
        <f>SUM(L326,L311,L307)</f>
        <v>57.6</v>
      </c>
    </row>
    <row r="342" spans="1:12" ht="26.4" x14ac:dyDescent="0.3">
      <c r="A342" s="15">
        <v>2</v>
      </c>
      <c r="B342" s="16">
        <v>2</v>
      </c>
      <c r="C342" s="24" t="s">
        <v>20</v>
      </c>
      <c r="D342" s="79" t="s">
        <v>29</v>
      </c>
      <c r="E342" s="50" t="s">
        <v>48</v>
      </c>
      <c r="F342" s="51">
        <v>105</v>
      </c>
      <c r="G342" s="51">
        <v>8.33</v>
      </c>
      <c r="H342" s="51">
        <v>7.7430000000000003</v>
      </c>
      <c r="I342" s="51">
        <v>3.194</v>
      </c>
      <c r="J342" s="51">
        <v>175</v>
      </c>
      <c r="K342" s="52" t="s">
        <v>54</v>
      </c>
      <c r="L342" s="51">
        <v>28.21</v>
      </c>
    </row>
    <row r="343" spans="1:12" ht="14.4" x14ac:dyDescent="0.3">
      <c r="A343" s="15"/>
      <c r="B343" s="16"/>
      <c r="C343" s="11"/>
      <c r="D343" s="7" t="s">
        <v>22</v>
      </c>
      <c r="E343" s="59" t="s">
        <v>58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61</v>
      </c>
      <c r="L343" s="51">
        <v>2.74</v>
      </c>
    </row>
    <row r="344" spans="1:12" ht="14.4" x14ac:dyDescent="0.3">
      <c r="A344" s="15"/>
      <c r="B344" s="16"/>
      <c r="C344" s="11"/>
      <c r="D344" s="7" t="s">
        <v>32</v>
      </c>
      <c r="E344" s="50" t="s">
        <v>47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1.28</v>
      </c>
    </row>
    <row r="345" spans="1:12" ht="14.4" x14ac:dyDescent="0.3">
      <c r="A345" s="15"/>
      <c r="B345" s="16"/>
      <c r="C345" s="11"/>
      <c r="D345" s="7" t="s">
        <v>33</v>
      </c>
      <c r="E345" s="50" t="s">
        <v>51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1.28</v>
      </c>
    </row>
    <row r="346" spans="1:12" ht="26.4" x14ac:dyDescent="0.3">
      <c r="A346" s="15"/>
      <c r="B346" s="16"/>
      <c r="C346" s="11"/>
      <c r="D346" s="7" t="s">
        <v>30</v>
      </c>
      <c r="E346" s="50" t="s">
        <v>49</v>
      </c>
      <c r="F346" s="51">
        <v>150</v>
      </c>
      <c r="G346" s="51">
        <v>3.5</v>
      </c>
      <c r="H346" s="51">
        <v>3.03</v>
      </c>
      <c r="I346" s="51">
        <v>26.2</v>
      </c>
      <c r="J346" s="51">
        <v>144</v>
      </c>
      <c r="K346" s="52" t="s">
        <v>56</v>
      </c>
      <c r="L346" s="51">
        <v>7.63</v>
      </c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60" t="s">
        <v>59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62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v>577</v>
      </c>
      <c r="G349" s="70">
        <f>SUM(G342:G348)</f>
        <v>15.289</v>
      </c>
      <c r="H349" s="70">
        <f>SUM(H342:H348)</f>
        <v>14.798</v>
      </c>
      <c r="I349" s="70">
        <f>SUM(I342:I348)</f>
        <v>74.959000000000003</v>
      </c>
      <c r="J349" s="70">
        <f>SUM(J342:J348)</f>
        <v>528.31999999999994</v>
      </c>
      <c r="K349" s="27"/>
      <c r="L349" s="70">
        <f>SUM(L342:L348)</f>
        <v>43.800000000000011</v>
      </c>
    </row>
    <row r="350" spans="1:12" ht="28.8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76" t="s">
        <v>110</v>
      </c>
      <c r="F350" s="51">
        <v>250</v>
      </c>
      <c r="G350" s="51">
        <v>4.4000000000000004</v>
      </c>
      <c r="H350" s="51">
        <v>6</v>
      </c>
      <c r="I350" s="51">
        <v>16.100000000000001</v>
      </c>
      <c r="J350" s="51">
        <v>136.9</v>
      </c>
      <c r="K350" s="52">
        <v>100</v>
      </c>
      <c r="L350" s="51">
        <v>11.3</v>
      </c>
    </row>
    <row r="351" spans="1:12" ht="14.4" x14ac:dyDescent="0.3">
      <c r="A351" s="15"/>
      <c r="B351" s="16"/>
      <c r="C351" s="11"/>
      <c r="D351" s="7" t="s">
        <v>22</v>
      </c>
      <c r="E351" s="50" t="s">
        <v>46</v>
      </c>
      <c r="F351" s="51">
        <v>200</v>
      </c>
      <c r="G351" s="51">
        <v>0</v>
      </c>
      <c r="H351" s="51">
        <v>0</v>
      </c>
      <c r="I351" s="51">
        <v>14.6</v>
      </c>
      <c r="J351" s="51">
        <v>58.1</v>
      </c>
      <c r="K351" s="52" t="s">
        <v>52</v>
      </c>
      <c r="L351" s="51">
        <v>3.45</v>
      </c>
    </row>
    <row r="352" spans="1:12" ht="14.4" x14ac:dyDescent="0.3">
      <c r="A352" s="15"/>
      <c r="B352" s="16"/>
      <c r="C352" s="11"/>
      <c r="D352" s="7" t="s">
        <v>33</v>
      </c>
      <c r="E352" s="63" t="s">
        <v>51</v>
      </c>
      <c r="F352" s="51">
        <v>30</v>
      </c>
      <c r="G352" s="51">
        <v>1.5</v>
      </c>
      <c r="H352" s="51">
        <v>0.3</v>
      </c>
      <c r="I352" s="51">
        <v>13.5</v>
      </c>
      <c r="J352" s="51">
        <v>66</v>
      </c>
      <c r="K352" s="52"/>
      <c r="L352" s="51">
        <v>1.92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v>480</v>
      </c>
      <c r="G353" s="21">
        <f t="shared" ref="G353:H353" si="22">SUM(G350:G352)</f>
        <v>5.9</v>
      </c>
      <c r="H353" s="21">
        <f t="shared" si="22"/>
        <v>6.3</v>
      </c>
      <c r="I353" s="21">
        <f t="shared" ref="I353" si="23">SUM(I350:I352)</f>
        <v>44.2</v>
      </c>
      <c r="J353" s="21">
        <f t="shared" ref="J353" si="24">SUM(J350:J352)</f>
        <v>261</v>
      </c>
      <c r="K353" s="27"/>
      <c r="L353" s="21">
        <f>SUM(L350:L352)</f>
        <v>16.670000000000002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thickBot="1" x14ac:dyDescent="0.35">
      <c r="A356" s="15"/>
      <c r="B356" s="16"/>
      <c r="C356" s="11"/>
      <c r="D356" s="7" t="s">
        <v>29</v>
      </c>
      <c r="E356" s="63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8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">SUM(G354:G362)</f>
        <v>0</v>
      </c>
      <c r="H363" s="21">
        <f t="shared" ref="H363" si="26">SUM(H354:H362)</f>
        <v>0</v>
      </c>
      <c r="I363" s="21">
        <f t="shared" ref="I363" si="27">SUM(I354:I362)</f>
        <v>0</v>
      </c>
      <c r="J363" s="21">
        <f t="shared" ref="J363" si="28">SUM(J354:J362)</f>
        <v>0</v>
      </c>
      <c r="K363" s="27"/>
      <c r="L363" s="21">
        <f t="shared" ref="L363" ca="1" si="29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8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30">SUM(G364:G367)</f>
        <v>0</v>
      </c>
      <c r="H368" s="21">
        <f t="shared" ref="H368" si="31">SUM(H364:H367)</f>
        <v>0</v>
      </c>
      <c r="I368" s="21">
        <f t="shared" ref="I368" si="32">SUM(I364:I367)</f>
        <v>0</v>
      </c>
      <c r="J368" s="21">
        <f t="shared" ref="J368" si="33">SUM(J364:J367)</f>
        <v>0</v>
      </c>
      <c r="K368" s="27"/>
      <c r="L368" s="21">
        <f>SUM(L364:L365)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34">SUM(G369:G374)</f>
        <v>0</v>
      </c>
      <c r="H375" s="21">
        <f t="shared" ref="H375" si="35">SUM(H369:H374)</f>
        <v>0</v>
      </c>
      <c r="I375" s="21">
        <f t="shared" ref="I375" si="36">SUM(I369:I374)</f>
        <v>0</v>
      </c>
      <c r="J375" s="21">
        <f t="shared" ref="J375" si="37">SUM(J369:J374)</f>
        <v>0</v>
      </c>
      <c r="K375" s="27"/>
      <c r="L375" s="21">
        <f t="shared" ref="L375" ca="1" si="38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39">SUM(G376:G381)</f>
        <v>0</v>
      </c>
      <c r="H382" s="21">
        <f t="shared" ref="H382" si="40">SUM(H376:H381)</f>
        <v>0</v>
      </c>
      <c r="I382" s="21">
        <f t="shared" ref="I382" si="41">SUM(I376:I381)</f>
        <v>0</v>
      </c>
      <c r="J382" s="21">
        <f t="shared" ref="J382" si="42">SUM(J376:J381)</f>
        <v>0</v>
      </c>
      <c r="K382" s="27"/>
      <c r="L382" s="21">
        <f t="shared" ref="L382" ca="1" si="43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88" t="s">
        <v>4</v>
      </c>
      <c r="D383" s="89"/>
      <c r="E383" s="33"/>
      <c r="F383" s="34">
        <f>F349+F353+F363+F368+F375+F382</f>
        <v>1057</v>
      </c>
      <c r="G383" s="34">
        <f t="shared" ref="G383" si="44">G349+G353+G363+G368+G375+G382</f>
        <v>21.189</v>
      </c>
      <c r="H383" s="34">
        <f t="shared" ref="H383" si="45">H349+H353+H363+H368+H375+H382</f>
        <v>21.097999999999999</v>
      </c>
      <c r="I383" s="34">
        <f t="shared" ref="I383" si="46">I349+I353+I363+I368+I375+I382</f>
        <v>119.15900000000001</v>
      </c>
      <c r="J383" s="34">
        <f t="shared" ref="J383" si="47">J349+J353+J363+J368+J375+J382</f>
        <v>789.31999999999994</v>
      </c>
      <c r="K383" s="35"/>
      <c r="L383" s="34">
        <f>SUM(L368,L349,L353)</f>
        <v>60.470000000000013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79" t="s">
        <v>29</v>
      </c>
      <c r="E384" s="63" t="s">
        <v>65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67</v>
      </c>
      <c r="L384" s="48">
        <v>41.4</v>
      </c>
    </row>
    <row r="385" spans="1:12" ht="26.4" x14ac:dyDescent="0.3">
      <c r="A385" s="25"/>
      <c r="B385" s="16"/>
      <c r="C385" s="11"/>
      <c r="D385" s="7" t="s">
        <v>22</v>
      </c>
      <c r="E385" s="50" t="s">
        <v>50</v>
      </c>
      <c r="F385" s="51">
        <v>210</v>
      </c>
      <c r="G385" s="51">
        <v>0.2</v>
      </c>
      <c r="H385" s="51">
        <v>0</v>
      </c>
      <c r="I385" s="51">
        <v>10.1</v>
      </c>
      <c r="J385" s="51">
        <v>41.1</v>
      </c>
      <c r="K385" s="52" t="s">
        <v>55</v>
      </c>
      <c r="L385" s="51">
        <v>1.3</v>
      </c>
    </row>
    <row r="386" spans="1:12" ht="14.4" x14ac:dyDescent="0.3">
      <c r="A386" s="25"/>
      <c r="B386" s="16"/>
      <c r="C386" s="11"/>
      <c r="D386" s="7" t="s">
        <v>32</v>
      </c>
      <c r="E386" s="50" t="s">
        <v>47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1.28</v>
      </c>
    </row>
    <row r="387" spans="1:12" ht="14.4" x14ac:dyDescent="0.3">
      <c r="A387" s="25"/>
      <c r="B387" s="16"/>
      <c r="C387" s="11"/>
      <c r="D387" s="7" t="s">
        <v>33</v>
      </c>
      <c r="E387" s="50" t="s">
        <v>51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1.28</v>
      </c>
    </row>
    <row r="388" spans="1:12" ht="14.4" x14ac:dyDescent="0.3">
      <c r="A388" s="25"/>
      <c r="B388" s="16"/>
      <c r="C388" s="11"/>
      <c r="D388" s="7" t="s">
        <v>30</v>
      </c>
      <c r="E388" s="63" t="s">
        <v>66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68</v>
      </c>
      <c r="L388" s="51">
        <v>12.61</v>
      </c>
    </row>
    <row r="389" spans="1:12" ht="14.4" x14ac:dyDescent="0.3">
      <c r="A389" s="25"/>
      <c r="B389" s="16"/>
      <c r="C389" s="11"/>
      <c r="D389" s="12" t="s">
        <v>24</v>
      </c>
      <c r="E389" s="59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7" t="s">
        <v>27</v>
      </c>
      <c r="E390" s="50" t="s">
        <v>115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116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v>550</v>
      </c>
      <c r="G391" s="21">
        <f t="shared" ref="G391" si="48">SUM(G384:G390)</f>
        <v>13.576000000000001</v>
      </c>
      <c r="H391" s="21">
        <f t="shared" ref="H391" si="49">SUM(H384:H390)</f>
        <v>15.543999999999999</v>
      </c>
      <c r="I391" s="21">
        <f t="shared" ref="I391" si="50">SUM(I384:I390)</f>
        <v>63.77</v>
      </c>
      <c r="J391" s="21">
        <f t="shared" ref="J391" si="51">SUM(J384:J390)</f>
        <v>484.91999999999996</v>
      </c>
      <c r="K391" s="27"/>
      <c r="L391" s="21">
        <f t="shared" ref="L391" si="52">SUM(L384:L390)</f>
        <v>60.599999999999994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0" t="s">
        <v>75</v>
      </c>
      <c r="F392" s="51">
        <v>150</v>
      </c>
      <c r="G392" s="51">
        <v>5.0999999999999996</v>
      </c>
      <c r="H392" s="51">
        <v>6</v>
      </c>
      <c r="I392" s="51">
        <v>27.5</v>
      </c>
      <c r="J392" s="51">
        <v>184</v>
      </c>
      <c r="K392" s="52" t="s">
        <v>103</v>
      </c>
      <c r="L392" s="51">
        <v>11.92</v>
      </c>
    </row>
    <row r="393" spans="1:12" ht="26.4" x14ac:dyDescent="0.3">
      <c r="A393" s="25"/>
      <c r="B393" s="16"/>
      <c r="C393" s="11"/>
      <c r="D393" s="7" t="s">
        <v>22</v>
      </c>
      <c r="E393" s="50" t="s">
        <v>50</v>
      </c>
      <c r="F393" s="51">
        <v>210</v>
      </c>
      <c r="G393" s="51">
        <v>0.2</v>
      </c>
      <c r="H393" s="51">
        <v>0</v>
      </c>
      <c r="I393" s="51">
        <v>10.1</v>
      </c>
      <c r="J393" s="51">
        <v>41.1</v>
      </c>
      <c r="K393" s="52" t="s">
        <v>55</v>
      </c>
      <c r="L393" s="51">
        <v>1.3</v>
      </c>
    </row>
    <row r="394" spans="1:12" ht="14.4" x14ac:dyDescent="0.3">
      <c r="A394" s="25"/>
      <c r="B394" s="16"/>
      <c r="C394" s="11"/>
      <c r="D394" s="7" t="s">
        <v>32</v>
      </c>
      <c r="E394" s="63" t="s">
        <v>47</v>
      </c>
      <c r="F394" s="51">
        <v>30</v>
      </c>
      <c r="G394" s="51">
        <v>2.2799999999999998</v>
      </c>
      <c r="H394" s="51">
        <v>0.24</v>
      </c>
      <c r="I394" s="51">
        <v>14.7</v>
      </c>
      <c r="J394" s="51">
        <v>70.95</v>
      </c>
      <c r="K394" s="52"/>
      <c r="L394" s="51">
        <v>1.92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v>390</v>
      </c>
      <c r="G395" s="21">
        <f t="shared" ref="G395" si="53">SUM(G392:G394)</f>
        <v>7.58</v>
      </c>
      <c r="H395" s="21">
        <f t="shared" ref="H395" si="54">SUM(H392:H394)</f>
        <v>6.24</v>
      </c>
      <c r="I395" s="21">
        <f t="shared" ref="I395" si="55">SUM(I392:I394)</f>
        <v>52.3</v>
      </c>
      <c r="J395" s="21">
        <f t="shared" ref="J395" si="56">SUM(J392:J394)</f>
        <v>296.05</v>
      </c>
      <c r="K395" s="27"/>
      <c r="L395" s="21">
        <f>SUM(L392:L394)</f>
        <v>15.14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57">SUM(G396:G404)</f>
        <v>0</v>
      </c>
      <c r="H405" s="21">
        <f t="shared" ref="H405" si="58">SUM(H396:H404)</f>
        <v>0</v>
      </c>
      <c r="I405" s="21">
        <f t="shared" ref="I405" si="59">SUM(I396:I404)</f>
        <v>0</v>
      </c>
      <c r="J405" s="21">
        <f t="shared" ref="J405" si="60">SUM(J396:J404)</f>
        <v>0</v>
      </c>
      <c r="K405" s="27"/>
      <c r="L405" s="21">
        <f t="shared" ref="L405" ca="1" si="61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3"/>
      <c r="F406" s="51"/>
      <c r="G406" s="51"/>
      <c r="H406" s="51"/>
      <c r="I406" s="51"/>
      <c r="J406" s="51"/>
      <c r="K406" s="64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/>
      <c r="G410" s="21">
        <f t="shared" ref="G410" si="62">SUM(G406:G409)</f>
        <v>0</v>
      </c>
      <c r="H410" s="21">
        <f t="shared" ref="H410" si="63">SUM(H406:H409)</f>
        <v>0</v>
      </c>
      <c r="I410" s="21">
        <f t="shared" ref="I410" si="64">SUM(I406:I409)</f>
        <v>0</v>
      </c>
      <c r="J410" s="21">
        <f t="shared" ref="J410" si="65">SUM(J406:J409)</f>
        <v>0</v>
      </c>
      <c r="K410" s="27"/>
      <c r="L410" s="21">
        <f>SUM(L406:L407)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66">SUM(G411:G416)</f>
        <v>0</v>
      </c>
      <c r="H417" s="21">
        <f t="shared" ref="H417" si="67">SUM(H411:H416)</f>
        <v>0</v>
      </c>
      <c r="I417" s="21">
        <f t="shared" ref="I417" si="68">SUM(I411:I416)</f>
        <v>0</v>
      </c>
      <c r="J417" s="21">
        <f t="shared" ref="J417" si="69">SUM(J411:J416)</f>
        <v>0</v>
      </c>
      <c r="K417" s="27"/>
      <c r="L417" s="21">
        <f t="shared" ref="L417" ca="1" si="70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71">SUM(G418:G423)</f>
        <v>0</v>
      </c>
      <c r="H424" s="21">
        <f t="shared" ref="H424" si="72">SUM(H418:H423)</f>
        <v>0</v>
      </c>
      <c r="I424" s="21">
        <f t="shared" ref="I424" si="73">SUM(I418:I423)</f>
        <v>0</v>
      </c>
      <c r="J424" s="21">
        <f t="shared" ref="J424" si="74">SUM(J418:J423)</f>
        <v>0</v>
      </c>
      <c r="K424" s="27"/>
      <c r="L424" s="21">
        <f t="shared" ref="L424" ca="1" si="75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88" t="s">
        <v>4</v>
      </c>
      <c r="D425" s="89"/>
      <c r="E425" s="33"/>
      <c r="F425" s="34">
        <f>F391+F395+F405+F410+F417+F424</f>
        <v>940</v>
      </c>
      <c r="G425" s="34">
        <f t="shared" ref="G425" si="76">G391+G395+G405+G410+G417+G424</f>
        <v>21.155999999999999</v>
      </c>
      <c r="H425" s="34">
        <f t="shared" ref="H425" si="77">H391+H395+H405+H410+H417+H424</f>
        <v>21.783999999999999</v>
      </c>
      <c r="I425" s="34">
        <f t="shared" ref="I425" si="78">I391+I395+I405+I410+I417+I424</f>
        <v>116.07</v>
      </c>
      <c r="J425" s="34">
        <f t="shared" ref="J425" si="79">J391+J395+J405+J410+J417+J424</f>
        <v>780.97</v>
      </c>
      <c r="K425" s="35"/>
      <c r="L425" s="34">
        <f>SUM(L410,L391,L395)</f>
        <v>75.739999999999995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79" t="s">
        <v>29</v>
      </c>
      <c r="E426" s="77" t="s">
        <v>72</v>
      </c>
      <c r="F426" s="48">
        <v>100</v>
      </c>
      <c r="G426" s="48">
        <v>11.65</v>
      </c>
      <c r="H426" s="48">
        <v>10.75</v>
      </c>
      <c r="I426" s="48">
        <v>11.6</v>
      </c>
      <c r="J426" s="48">
        <v>164</v>
      </c>
      <c r="K426" s="49" t="s">
        <v>77</v>
      </c>
      <c r="L426" s="48">
        <v>30.34</v>
      </c>
    </row>
    <row r="427" spans="1:12" ht="14.4" x14ac:dyDescent="0.3">
      <c r="A427" s="25"/>
      <c r="B427" s="16"/>
      <c r="C427" s="11"/>
      <c r="D427" s="7" t="s">
        <v>22</v>
      </c>
      <c r="E427" s="78" t="s">
        <v>73</v>
      </c>
      <c r="F427" s="51">
        <v>200</v>
      </c>
      <c r="G427" s="51">
        <v>1.52</v>
      </c>
      <c r="H427" s="51">
        <v>1.35</v>
      </c>
      <c r="I427" s="51">
        <v>15.9</v>
      </c>
      <c r="J427" s="51">
        <v>81</v>
      </c>
      <c r="K427" s="52" t="s">
        <v>78</v>
      </c>
      <c r="L427" s="51">
        <v>5.28</v>
      </c>
    </row>
    <row r="428" spans="1:12" ht="14.4" x14ac:dyDescent="0.3">
      <c r="A428" s="25"/>
      <c r="B428" s="16"/>
      <c r="C428" s="11"/>
      <c r="D428" s="7" t="s">
        <v>32</v>
      </c>
      <c r="E428" s="50" t="s">
        <v>47</v>
      </c>
      <c r="F428" s="51">
        <v>20</v>
      </c>
      <c r="G428" s="51">
        <v>1.52</v>
      </c>
      <c r="H428" s="51">
        <v>0.16</v>
      </c>
      <c r="I428" s="51">
        <v>9.8000000000000007</v>
      </c>
      <c r="J428" s="51">
        <v>47.32</v>
      </c>
      <c r="K428" s="52"/>
      <c r="L428" s="51">
        <v>1.28</v>
      </c>
    </row>
    <row r="429" spans="1:12" ht="14.4" x14ac:dyDescent="0.3">
      <c r="A429" s="25"/>
      <c r="B429" s="16"/>
      <c r="C429" s="11"/>
      <c r="D429" s="7" t="s">
        <v>33</v>
      </c>
      <c r="E429" s="50" t="s">
        <v>51</v>
      </c>
      <c r="F429" s="51">
        <v>20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1.28</v>
      </c>
    </row>
    <row r="430" spans="1:12" ht="14.4" x14ac:dyDescent="0.3">
      <c r="A430" s="25"/>
      <c r="B430" s="16"/>
      <c r="C430" s="11"/>
      <c r="D430" s="7" t="s">
        <v>30</v>
      </c>
      <c r="E430" s="76" t="s">
        <v>81</v>
      </c>
      <c r="F430" s="51">
        <v>105</v>
      </c>
      <c r="G430" s="51">
        <v>5.0999999999999996</v>
      </c>
      <c r="H430" s="51">
        <v>4.468</v>
      </c>
      <c r="I430" s="51">
        <v>28.5</v>
      </c>
      <c r="J430" s="51">
        <v>187</v>
      </c>
      <c r="K430" s="52" t="s">
        <v>83</v>
      </c>
      <c r="L430" s="51">
        <v>7.92</v>
      </c>
    </row>
    <row r="431" spans="1:12" ht="14.4" x14ac:dyDescent="0.3">
      <c r="A431" s="25"/>
      <c r="B431" s="16"/>
      <c r="C431" s="11"/>
      <c r="D431" s="12" t="s">
        <v>24</v>
      </c>
      <c r="E431" s="60"/>
      <c r="F431" s="62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7" t="s">
        <v>27</v>
      </c>
      <c r="E432" s="50" t="s">
        <v>113</v>
      </c>
      <c r="F432" s="51">
        <v>60</v>
      </c>
      <c r="G432" s="51">
        <v>0.78</v>
      </c>
      <c r="H432" s="51">
        <v>1.94</v>
      </c>
      <c r="I432" s="51">
        <v>3.87</v>
      </c>
      <c r="J432" s="51">
        <v>36</v>
      </c>
      <c r="K432" s="52" t="s">
        <v>114</v>
      </c>
      <c r="L432" s="51">
        <v>2.58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v>555</v>
      </c>
      <c r="G433" s="21">
        <f>SUM(G426:G432)</f>
        <v>21.57</v>
      </c>
      <c r="H433" s="21">
        <f>SUM(H426:H432)</f>
        <v>18.867999999999999</v>
      </c>
      <c r="I433" s="21">
        <f>SUM(I426:I432)</f>
        <v>78.67</v>
      </c>
      <c r="J433" s="21">
        <f>SUM(J426:J432)</f>
        <v>559.31999999999994</v>
      </c>
      <c r="K433" s="27"/>
      <c r="L433" s="21">
        <f>SUM(L426:L432)</f>
        <v>48.68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73" t="s">
        <v>111</v>
      </c>
      <c r="F434" s="51">
        <v>250</v>
      </c>
      <c r="G434" s="51">
        <v>7.8</v>
      </c>
      <c r="H434" s="51">
        <v>2.2999999999999998</v>
      </c>
      <c r="I434" s="51">
        <v>18.5</v>
      </c>
      <c r="J434" s="51">
        <v>126.9</v>
      </c>
      <c r="K434" s="52" t="s">
        <v>84</v>
      </c>
      <c r="L434" s="51">
        <v>12.72</v>
      </c>
    </row>
    <row r="435" spans="1:12" ht="14.4" x14ac:dyDescent="0.3">
      <c r="A435" s="25"/>
      <c r="B435" s="16"/>
      <c r="C435" s="11"/>
      <c r="D435" s="7" t="s">
        <v>22</v>
      </c>
      <c r="E435" s="50" t="s">
        <v>50</v>
      </c>
      <c r="F435" s="51">
        <v>210</v>
      </c>
      <c r="G435" s="51">
        <v>0.2</v>
      </c>
      <c r="H435" s="51">
        <v>0</v>
      </c>
      <c r="I435" s="51">
        <v>10.1</v>
      </c>
      <c r="J435" s="51">
        <v>41.1</v>
      </c>
      <c r="K435" s="52" t="s">
        <v>112</v>
      </c>
      <c r="L435" s="51">
        <v>1.3</v>
      </c>
    </row>
    <row r="436" spans="1:12" ht="14.4" x14ac:dyDescent="0.3">
      <c r="A436" s="25"/>
      <c r="B436" s="16"/>
      <c r="C436" s="11"/>
      <c r="D436" s="7" t="s">
        <v>33</v>
      </c>
      <c r="E436" s="63" t="s">
        <v>51</v>
      </c>
      <c r="F436" s="51">
        <v>30</v>
      </c>
      <c r="G436" s="51">
        <v>1.5</v>
      </c>
      <c r="H436" s="51">
        <v>0.3</v>
      </c>
      <c r="I436" s="51">
        <v>13.5</v>
      </c>
      <c r="J436" s="51">
        <v>66</v>
      </c>
      <c r="K436" s="52"/>
      <c r="L436" s="51">
        <v>1.92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v>490</v>
      </c>
      <c r="G437" s="21">
        <f t="shared" ref="G437" si="80">SUM(G434:G436)</f>
        <v>9.5</v>
      </c>
      <c r="H437" s="21">
        <f t="shared" ref="H437" si="81">SUM(H434:H436)</f>
        <v>2.5999999999999996</v>
      </c>
      <c r="I437" s="21">
        <f t="shared" ref="I437" si="82">SUM(I434:I436)</f>
        <v>42.1</v>
      </c>
      <c r="J437" s="21">
        <f t="shared" ref="J437" si="83">SUM(J434:J436)</f>
        <v>234</v>
      </c>
      <c r="K437" s="27"/>
      <c r="L437" s="21">
        <f>SUM(L434:L436)</f>
        <v>15.940000000000001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84">SUM(G438:G446)</f>
        <v>0</v>
      </c>
      <c r="H447" s="21">
        <f t="shared" ref="H447" si="85">SUM(H438:H446)</f>
        <v>0</v>
      </c>
      <c r="I447" s="21">
        <f t="shared" ref="I447" si="86">SUM(I438:I446)</f>
        <v>0</v>
      </c>
      <c r="J447" s="21">
        <f t="shared" ref="J447" si="87">SUM(J438:J446)</f>
        <v>0</v>
      </c>
      <c r="K447" s="27"/>
      <c r="L447" s="21">
        <f t="shared" ref="L447" ca="1" si="88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8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/>
      <c r="G452" s="21">
        <f t="shared" ref="G452" si="89">SUM(G448:G451)</f>
        <v>0</v>
      </c>
      <c r="H452" s="21">
        <f t="shared" ref="H452" si="90">SUM(H448:H451)</f>
        <v>0</v>
      </c>
      <c r="I452" s="21">
        <f t="shared" ref="I452" si="91">SUM(I448:I451)</f>
        <v>0</v>
      </c>
      <c r="J452" s="21">
        <f t="shared" ref="J452" si="92">SUM(J448:J451)</f>
        <v>0</v>
      </c>
      <c r="K452" s="27"/>
      <c r="L452" s="21">
        <f>SUM(N449,L448:L449)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93">SUM(G453:G458)</f>
        <v>0</v>
      </c>
      <c r="H459" s="21">
        <f t="shared" ref="H459" si="94">SUM(H453:H458)</f>
        <v>0</v>
      </c>
      <c r="I459" s="21">
        <f t="shared" ref="I459" si="95">SUM(I453:I458)</f>
        <v>0</v>
      </c>
      <c r="J459" s="21">
        <f t="shared" ref="J459" si="96">SUM(J453:J458)</f>
        <v>0</v>
      </c>
      <c r="K459" s="27"/>
      <c r="L459" s="21">
        <f t="shared" ref="L459" ca="1" si="9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98">SUM(G460:G465)</f>
        <v>0</v>
      </c>
      <c r="H466" s="21">
        <f t="shared" ref="H466" si="99">SUM(H460:H465)</f>
        <v>0</v>
      </c>
      <c r="I466" s="21">
        <f t="shared" ref="I466" si="100">SUM(I460:I465)</f>
        <v>0</v>
      </c>
      <c r="J466" s="21">
        <f t="shared" ref="J466" si="101">SUM(J460:J465)</f>
        <v>0</v>
      </c>
      <c r="K466" s="27"/>
      <c r="L466" s="21">
        <f t="shared" ref="L466" ca="1" si="102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88" t="s">
        <v>4</v>
      </c>
      <c r="D467" s="89"/>
      <c r="E467" s="33"/>
      <c r="F467" s="34">
        <f>F433+F437+F447+F452+F459+F466</f>
        <v>1045</v>
      </c>
      <c r="G467" s="34">
        <f t="shared" ref="G467" si="103">G433+G437+G447+G452+G459+G466</f>
        <v>31.07</v>
      </c>
      <c r="H467" s="34">
        <f t="shared" ref="H467" si="104">H433+H437+H447+H452+H459+H466</f>
        <v>21.467999999999996</v>
      </c>
      <c r="I467" s="34">
        <f t="shared" ref="I467" si="105">I433+I437+I447+I452+I459+I466</f>
        <v>120.77000000000001</v>
      </c>
      <c r="J467" s="34">
        <f t="shared" ref="J467" si="106">J433+J437+J447+J452+J459+J466</f>
        <v>793.31999999999994</v>
      </c>
      <c r="K467" s="35"/>
      <c r="L467" s="34">
        <f>SUM(L452,L433,L437)</f>
        <v>64.62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79" t="s">
        <v>29</v>
      </c>
      <c r="E468" s="77" t="s">
        <v>108</v>
      </c>
      <c r="F468" s="48">
        <v>90</v>
      </c>
      <c r="G468" s="48">
        <v>11.52</v>
      </c>
      <c r="H468" s="48">
        <v>6.04</v>
      </c>
      <c r="I468" s="48">
        <v>21.78</v>
      </c>
      <c r="J468" s="48">
        <v>178.8</v>
      </c>
      <c r="K468" s="49" t="s">
        <v>95</v>
      </c>
      <c r="L468" s="48">
        <v>28.06</v>
      </c>
    </row>
    <row r="469" spans="1:12" ht="14.4" x14ac:dyDescent="0.3">
      <c r="A469" s="25"/>
      <c r="B469" s="16"/>
      <c r="C469" s="11"/>
      <c r="D469" s="7" t="s">
        <v>22</v>
      </c>
      <c r="E469" s="78" t="s">
        <v>58</v>
      </c>
      <c r="F469" s="51">
        <v>222</v>
      </c>
      <c r="G469" s="51">
        <v>8.4000000000000005E-2</v>
      </c>
      <c r="H469" s="51">
        <v>1.2E-2</v>
      </c>
      <c r="I469" s="51">
        <v>15.185</v>
      </c>
      <c r="J469" s="51">
        <v>62</v>
      </c>
      <c r="K469" s="52" t="s">
        <v>61</v>
      </c>
      <c r="L469" s="51">
        <v>2.74</v>
      </c>
    </row>
    <row r="470" spans="1:12" ht="14.4" x14ac:dyDescent="0.3">
      <c r="A470" s="25"/>
      <c r="B470" s="16"/>
      <c r="C470" s="11"/>
      <c r="D470" s="7" t="s">
        <v>32</v>
      </c>
      <c r="E470" s="50" t="s">
        <v>47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1.28</v>
      </c>
    </row>
    <row r="471" spans="1:12" ht="14.4" x14ac:dyDescent="0.3">
      <c r="A471" s="25"/>
      <c r="B471" s="16"/>
      <c r="C471" s="11"/>
      <c r="D471" s="7" t="s">
        <v>33</v>
      </c>
      <c r="E471" s="50" t="s">
        <v>51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1.28</v>
      </c>
    </row>
    <row r="472" spans="1:12" ht="14.4" x14ac:dyDescent="0.3">
      <c r="A472" s="25"/>
      <c r="B472" s="16"/>
      <c r="C472" s="11"/>
      <c r="D472" s="7" t="s">
        <v>30</v>
      </c>
      <c r="E472" s="76" t="s">
        <v>98</v>
      </c>
      <c r="F472" s="51">
        <v>150</v>
      </c>
      <c r="G472" s="51">
        <v>3.8</v>
      </c>
      <c r="H472" s="51">
        <v>8.6</v>
      </c>
      <c r="I472" s="51">
        <v>38.9</v>
      </c>
      <c r="J472" s="51">
        <v>247</v>
      </c>
      <c r="K472" s="52" t="s">
        <v>99</v>
      </c>
      <c r="L472" s="51">
        <v>16.54</v>
      </c>
    </row>
    <row r="473" spans="1:12" ht="14.4" x14ac:dyDescent="0.3">
      <c r="A473" s="25"/>
      <c r="B473" s="16"/>
      <c r="C473" s="11"/>
      <c r="D473" s="12" t="s">
        <v>24</v>
      </c>
      <c r="E473" s="6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0" t="s">
        <v>117</v>
      </c>
      <c r="F474" s="51">
        <v>60</v>
      </c>
      <c r="G474" s="51">
        <v>3.5</v>
      </c>
      <c r="H474" s="51">
        <v>6.11</v>
      </c>
      <c r="I474" s="51">
        <v>9.9</v>
      </c>
      <c r="J474" s="51">
        <v>124</v>
      </c>
      <c r="K474" s="52" t="s">
        <v>118</v>
      </c>
      <c r="L474" s="51">
        <v>6.65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v>562</v>
      </c>
      <c r="G475" s="21">
        <f>SUM(G468:G474)</f>
        <v>21.423999999999999</v>
      </c>
      <c r="H475" s="21">
        <f t="shared" ref="H475" si="107">SUM(H468:H474)</f>
        <v>21.122</v>
      </c>
      <c r="I475" s="21">
        <f>SUM(I468:I474)</f>
        <v>104.565</v>
      </c>
      <c r="J475" s="21">
        <f>SUM(J468:J474)</f>
        <v>703.12</v>
      </c>
      <c r="K475" s="27"/>
      <c r="L475" s="21">
        <f t="shared" ref="L475" si="108">SUM(L468:L474)</f>
        <v>56.55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73" t="s">
        <v>45</v>
      </c>
      <c r="F476" s="51">
        <v>150</v>
      </c>
      <c r="G476" s="51">
        <v>5.0999999999999996</v>
      </c>
      <c r="H476" s="51">
        <v>6.0750000000000002</v>
      </c>
      <c r="I476" s="51">
        <v>30.8</v>
      </c>
      <c r="J476" s="51">
        <v>197.55</v>
      </c>
      <c r="K476" s="52" t="s">
        <v>53</v>
      </c>
      <c r="L476" s="51">
        <v>12.5</v>
      </c>
    </row>
    <row r="477" spans="1:12" ht="14.4" x14ac:dyDescent="0.3">
      <c r="A477" s="25"/>
      <c r="B477" s="16"/>
      <c r="C477" s="11"/>
      <c r="D477" s="7" t="s">
        <v>22</v>
      </c>
      <c r="E477" s="50" t="s">
        <v>50</v>
      </c>
      <c r="F477" s="51">
        <v>210</v>
      </c>
      <c r="G477" s="51">
        <v>0.2</v>
      </c>
      <c r="H477" s="51">
        <v>0</v>
      </c>
      <c r="I477" s="51">
        <v>10.1</v>
      </c>
      <c r="J477" s="51">
        <v>41.1</v>
      </c>
      <c r="K477" s="52" t="s">
        <v>112</v>
      </c>
      <c r="L477" s="51">
        <v>1.3</v>
      </c>
    </row>
    <row r="478" spans="1:12" ht="14.4" x14ac:dyDescent="0.3">
      <c r="A478" s="25"/>
      <c r="B478" s="16"/>
      <c r="C478" s="11"/>
      <c r="D478" s="7" t="s">
        <v>32</v>
      </c>
      <c r="E478" s="63" t="s">
        <v>47</v>
      </c>
      <c r="F478" s="51">
        <v>30</v>
      </c>
      <c r="G478" s="51">
        <v>2.2799999999999998</v>
      </c>
      <c r="H478" s="51">
        <v>0.24</v>
      </c>
      <c r="I478" s="51">
        <v>14.7</v>
      </c>
      <c r="J478" s="51">
        <v>70.95</v>
      </c>
      <c r="K478" s="52"/>
      <c r="L478" s="51">
        <v>1.92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v>390</v>
      </c>
      <c r="G479" s="21">
        <f t="shared" ref="G479" si="109">SUM(G476:G478)</f>
        <v>7.58</v>
      </c>
      <c r="H479" s="21">
        <f t="shared" ref="H479" si="110">SUM(H476:H478)</f>
        <v>6.3150000000000004</v>
      </c>
      <c r="I479" s="21">
        <f t="shared" ref="I479" si="111">SUM(I476:I478)</f>
        <v>55.599999999999994</v>
      </c>
      <c r="J479" s="21">
        <f t="shared" ref="J479" si="112">SUM(J476:J478)</f>
        <v>309.60000000000002</v>
      </c>
      <c r="K479" s="27"/>
      <c r="L479" s="21">
        <f>SUM(L476:L478)</f>
        <v>15.72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113">SUM(G480:G488)</f>
        <v>0</v>
      </c>
      <c r="H489" s="21">
        <f t="shared" ref="H489" si="114">SUM(H480:H488)</f>
        <v>0</v>
      </c>
      <c r="I489" s="21">
        <f t="shared" ref="I489" si="115">SUM(I480:I488)</f>
        <v>0</v>
      </c>
      <c r="J489" s="21">
        <f t="shared" ref="J489" si="116">SUM(J480:J488)</f>
        <v>0</v>
      </c>
      <c r="K489" s="27"/>
      <c r="L489" s="21">
        <f t="shared" ref="L489" ca="1" si="11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8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118">SUM(G490:G493)</f>
        <v>0</v>
      </c>
      <c r="H494" s="21">
        <f t="shared" ref="H494" si="119">SUM(H490:H493)</f>
        <v>0</v>
      </c>
      <c r="I494" s="21">
        <f t="shared" ref="I494" si="120">SUM(I490:I493)</f>
        <v>0</v>
      </c>
      <c r="J494" s="21">
        <f t="shared" ref="J494" si="121">SUM(J490:J493)</f>
        <v>0</v>
      </c>
      <c r="K494" s="27"/>
      <c r="L494" s="21">
        <f>SUM(L490:L491)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122">SUM(G495:G500)</f>
        <v>0</v>
      </c>
      <c r="H501" s="21">
        <f t="shared" ref="H501" si="123">SUM(H495:H500)</f>
        <v>0</v>
      </c>
      <c r="I501" s="21">
        <f t="shared" ref="I501" si="124">SUM(I495:I500)</f>
        <v>0</v>
      </c>
      <c r="J501" s="21">
        <f t="shared" ref="J501" si="125">SUM(J495:J500)</f>
        <v>0</v>
      </c>
      <c r="K501" s="27"/>
      <c r="L501" s="21">
        <f t="shared" ref="L501" ca="1" si="1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127">SUM(G502:G507)</f>
        <v>0</v>
      </c>
      <c r="H508" s="21">
        <f t="shared" ref="H508" si="128">SUM(H502:H507)</f>
        <v>0</v>
      </c>
      <c r="I508" s="21">
        <f t="shared" ref="I508" si="129">SUM(I502:I507)</f>
        <v>0</v>
      </c>
      <c r="J508" s="21">
        <f t="shared" ref="J508" si="130">SUM(J502:J507)</f>
        <v>0</v>
      </c>
      <c r="K508" s="27"/>
      <c r="L508" s="21">
        <f t="shared" ref="L508" ca="1" si="131">SUM(L502:L510)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88" t="s">
        <v>4</v>
      </c>
      <c r="D509" s="89"/>
      <c r="E509" s="33"/>
      <c r="F509" s="34">
        <f>F475+F479+F489+F494+F501+F508</f>
        <v>952</v>
      </c>
      <c r="G509" s="34">
        <f t="shared" ref="G509" si="132">G475+G479+G489+G494+G501+G508</f>
        <v>29.003999999999998</v>
      </c>
      <c r="H509" s="34">
        <f t="shared" ref="H509" si="133">H475+H479+H489+H494+H501+H508</f>
        <v>27.437000000000001</v>
      </c>
      <c r="I509" s="34">
        <f t="shared" ref="I509" si="134">I475+I479+I489+I494+I501+I508</f>
        <v>160.16499999999999</v>
      </c>
      <c r="J509" s="34">
        <f t="shared" ref="J509" si="135">J475+J479+J489+J494+J501+J508</f>
        <v>1012.72</v>
      </c>
      <c r="K509" s="35"/>
      <c r="L509" s="34">
        <f>SUM(L494,L475,L479)</f>
        <v>72.27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79" t="s">
        <v>29</v>
      </c>
      <c r="E510" s="63" t="s">
        <v>80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82</v>
      </c>
      <c r="L510" s="48">
        <v>43.97</v>
      </c>
    </row>
    <row r="511" spans="1:12" ht="14.4" x14ac:dyDescent="0.3">
      <c r="A511" s="25"/>
      <c r="B511" s="16"/>
      <c r="C511" s="11"/>
      <c r="D511" s="7" t="s">
        <v>22</v>
      </c>
      <c r="E511" s="50" t="s">
        <v>50</v>
      </c>
      <c r="F511" s="51">
        <v>210</v>
      </c>
      <c r="G511" s="51">
        <v>0.2</v>
      </c>
      <c r="H511" s="51">
        <v>0</v>
      </c>
      <c r="I511" s="51">
        <v>10.1</v>
      </c>
      <c r="J511" s="51">
        <v>41.1</v>
      </c>
      <c r="K511" s="52" t="s">
        <v>112</v>
      </c>
      <c r="L511" s="51">
        <v>1.3</v>
      </c>
    </row>
    <row r="512" spans="1:12" ht="14.4" x14ac:dyDescent="0.3">
      <c r="A512" s="25"/>
      <c r="B512" s="16"/>
      <c r="C512" s="11"/>
      <c r="D512" s="7" t="s">
        <v>32</v>
      </c>
      <c r="E512" s="50" t="s">
        <v>47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1.28</v>
      </c>
    </row>
    <row r="513" spans="1:12" ht="14.4" x14ac:dyDescent="0.3">
      <c r="A513" s="25"/>
      <c r="B513" s="16"/>
      <c r="C513" s="11"/>
      <c r="D513" s="7" t="s">
        <v>33</v>
      </c>
      <c r="E513" s="50" t="s">
        <v>51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1.28</v>
      </c>
    </row>
    <row r="514" spans="1:12" ht="14.4" x14ac:dyDescent="0.3">
      <c r="A514" s="25"/>
      <c r="B514" s="16"/>
      <c r="C514" s="11"/>
      <c r="D514" s="7" t="s">
        <v>30</v>
      </c>
      <c r="E514" s="63" t="s">
        <v>104</v>
      </c>
      <c r="F514" s="51">
        <v>150</v>
      </c>
      <c r="G514" s="51">
        <v>6.62</v>
      </c>
      <c r="H514" s="51">
        <v>2.4E-2</v>
      </c>
      <c r="I514" s="51">
        <v>34</v>
      </c>
      <c r="J514" s="51">
        <v>170</v>
      </c>
      <c r="K514" s="52" t="s">
        <v>79</v>
      </c>
      <c r="L514" s="51">
        <v>8.41</v>
      </c>
    </row>
    <row r="515" spans="1:12" ht="14.4" x14ac:dyDescent="0.3">
      <c r="A515" s="25"/>
      <c r="B515" s="16"/>
      <c r="C515" s="11"/>
      <c r="D515" s="12" t="s">
        <v>24</v>
      </c>
      <c r="E515" s="63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7" t="s">
        <v>27</v>
      </c>
      <c r="E516" s="50" t="s">
        <v>115</v>
      </c>
      <c r="F516" s="51">
        <v>60</v>
      </c>
      <c r="G516" s="51">
        <v>0.51600000000000001</v>
      </c>
      <c r="H516" s="51">
        <v>2.1320000000000001</v>
      </c>
      <c r="I516" s="51">
        <v>4.45</v>
      </c>
      <c r="J516" s="51">
        <v>50</v>
      </c>
      <c r="K516" s="52" t="s">
        <v>116</v>
      </c>
      <c r="L516" s="51">
        <v>2.73</v>
      </c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v>550</v>
      </c>
      <c r="G517" s="21">
        <f>SUM(G510:G516)</f>
        <v>23.526000000000003</v>
      </c>
      <c r="H517" s="21">
        <f t="shared" ref="H517" si="136">SUM(H510:H516)</f>
        <v>16.186999999999998</v>
      </c>
      <c r="I517" s="21">
        <f t="shared" ref="I517" si="137">SUM(I510:I516)</f>
        <v>76.05</v>
      </c>
      <c r="J517" s="21">
        <f t="shared" ref="J517" si="138">SUM(J510:J516)</f>
        <v>562.02</v>
      </c>
      <c r="K517" s="27"/>
      <c r="L517" s="21">
        <f>SUM(L510:L516)</f>
        <v>58.969999999999992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73" t="s">
        <v>100</v>
      </c>
      <c r="F518" s="51">
        <v>250</v>
      </c>
      <c r="G518" s="48">
        <v>4.3</v>
      </c>
      <c r="H518" s="48">
        <v>2</v>
      </c>
      <c r="I518" s="48">
        <v>13.3</v>
      </c>
      <c r="J518" s="48">
        <v>91</v>
      </c>
      <c r="K518" s="49">
        <v>57</v>
      </c>
      <c r="L518" s="48">
        <v>13.84</v>
      </c>
    </row>
    <row r="519" spans="1:12" ht="14.4" x14ac:dyDescent="0.3">
      <c r="A519" s="25"/>
      <c r="B519" s="16"/>
      <c r="C519" s="11"/>
      <c r="D519" s="7" t="s">
        <v>22</v>
      </c>
      <c r="E519" s="50" t="s">
        <v>50</v>
      </c>
      <c r="F519" s="51">
        <v>210</v>
      </c>
      <c r="G519" s="51">
        <v>0.2</v>
      </c>
      <c r="H519" s="51">
        <v>0</v>
      </c>
      <c r="I519" s="51">
        <v>10.1</v>
      </c>
      <c r="J519" s="51">
        <v>41.1</v>
      </c>
      <c r="K519" s="52" t="s">
        <v>112</v>
      </c>
      <c r="L519" s="51">
        <v>1.3</v>
      </c>
    </row>
    <row r="520" spans="1:12" ht="14.4" x14ac:dyDescent="0.3">
      <c r="A520" s="25"/>
      <c r="B520" s="16"/>
      <c r="C520" s="11"/>
      <c r="D520" s="7" t="s">
        <v>33</v>
      </c>
      <c r="E520" s="63" t="s">
        <v>51</v>
      </c>
      <c r="F520" s="51">
        <v>30</v>
      </c>
      <c r="G520" s="51">
        <v>1.5</v>
      </c>
      <c r="H520" s="51">
        <v>0.3</v>
      </c>
      <c r="I520" s="51">
        <v>13.5</v>
      </c>
      <c r="J520" s="51">
        <v>66</v>
      </c>
      <c r="K520" s="52"/>
      <c r="L520" s="51">
        <v>1.92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v>490</v>
      </c>
      <c r="G521" s="21">
        <f t="shared" ref="G521" si="139">SUM(G518:G520)</f>
        <v>6</v>
      </c>
      <c r="H521" s="21">
        <f t="shared" ref="H521" si="140">SUM(H518:H520)</f>
        <v>2.2999999999999998</v>
      </c>
      <c r="I521" s="21">
        <f t="shared" ref="I521" si="141">SUM(I518:I520)</f>
        <v>36.9</v>
      </c>
      <c r="J521" s="21">
        <f t="shared" ref="J521" si="142">SUM(J518:J520)</f>
        <v>198.1</v>
      </c>
      <c r="K521" s="27"/>
      <c r="L521" s="21">
        <f>SUM(L518:L520)</f>
        <v>17.060000000000002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143">SUM(G522:G530)</f>
        <v>0</v>
      </c>
      <c r="H531" s="21">
        <f t="shared" ref="H531" si="144">SUM(H522:H530)</f>
        <v>0</v>
      </c>
      <c r="I531" s="21">
        <f t="shared" ref="I531" si="145">SUM(I522:I530)</f>
        <v>0</v>
      </c>
      <c r="J531" s="21">
        <f t="shared" ref="J531" si="146">SUM(J522:J530)</f>
        <v>0</v>
      </c>
      <c r="K531" s="27"/>
      <c r="L531" s="21">
        <f t="shared" ref="L531" ca="1" si="147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148">SUM(G532:G535)</f>
        <v>0</v>
      </c>
      <c r="H536" s="21">
        <f t="shared" ref="H536" si="149">SUM(H532:H535)</f>
        <v>0</v>
      </c>
      <c r="I536" s="21">
        <f t="shared" ref="I536" si="150">SUM(I532:I535)</f>
        <v>0</v>
      </c>
      <c r="J536" s="21">
        <f t="shared" ref="J536" si="151">SUM(J532:J535)</f>
        <v>0</v>
      </c>
      <c r="K536" s="27"/>
      <c r="L536" s="21">
        <f t="shared" ref="L536" ca="1" si="152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153">SUM(G537:G542)</f>
        <v>0</v>
      </c>
      <c r="H543" s="21">
        <f t="shared" ref="H543" si="154">SUM(H537:H542)</f>
        <v>0</v>
      </c>
      <c r="I543" s="21">
        <f t="shared" ref="I543" si="155">SUM(I537:I542)</f>
        <v>0</v>
      </c>
      <c r="J543" s="21">
        <f t="shared" ref="J543" si="156">SUM(J537:J542)</f>
        <v>0</v>
      </c>
      <c r="K543" s="27"/>
      <c r="L543" s="21">
        <f t="shared" ref="L543" ca="1" si="1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158">SUM(G544:G549)</f>
        <v>0</v>
      </c>
      <c r="H550" s="21">
        <f t="shared" ref="H550" si="159">SUM(H544:H549)</f>
        <v>0</v>
      </c>
      <c r="I550" s="21">
        <f t="shared" ref="I550" si="160">SUM(I544:I549)</f>
        <v>0</v>
      </c>
      <c r="J550" s="21">
        <f t="shared" ref="J550" si="161">SUM(J544:J549)</f>
        <v>0</v>
      </c>
      <c r="K550" s="27"/>
      <c r="L550" s="21">
        <f t="shared" ref="L550" ca="1" si="162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88" t="s">
        <v>4</v>
      </c>
      <c r="D551" s="89"/>
      <c r="E551" s="33"/>
      <c r="F551" s="34">
        <f>F517+F521+F531+F536+F543+F550</f>
        <v>1040</v>
      </c>
      <c r="G551" s="34">
        <f t="shared" ref="G551" si="163">G517+G521+G531+G536+G543+G550</f>
        <v>29.526000000000003</v>
      </c>
      <c r="H551" s="34">
        <f t="shared" ref="H551" si="164">H517+H521+H531+H536+H543+H550</f>
        <v>18.486999999999998</v>
      </c>
      <c r="I551" s="34">
        <f t="shared" ref="I551" si="165">I517+I521+I531+I536+I543+I550</f>
        <v>112.94999999999999</v>
      </c>
      <c r="J551" s="34">
        <f t="shared" ref="J551" si="166">J517+J521+J531+J536+J543+J550</f>
        <v>760.12</v>
      </c>
      <c r="K551" s="35"/>
      <c r="L551" s="34">
        <f>SUM(L517,L521)</f>
        <v>76.03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167">SUM(G552:G558)</f>
        <v>0</v>
      </c>
      <c r="H559" s="21">
        <f t="shared" ref="H559" si="168">SUM(H552:H558)</f>
        <v>0</v>
      </c>
      <c r="I559" s="21">
        <f t="shared" ref="I559" si="169">SUM(I552:I558)</f>
        <v>0</v>
      </c>
      <c r="J559" s="21">
        <f t="shared" ref="J559" si="170">SUM(J552:J558)</f>
        <v>0</v>
      </c>
      <c r="K559" s="27"/>
      <c r="L559" s="21">
        <f t="shared" ref="L559" si="171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172">SUM(G560:G562)</f>
        <v>0</v>
      </c>
      <c r="H563" s="21">
        <f t="shared" ref="H563" si="173">SUM(H560:H562)</f>
        <v>0</v>
      </c>
      <c r="I563" s="21">
        <f t="shared" ref="I563" si="174">SUM(I560:I562)</f>
        <v>0</v>
      </c>
      <c r="J563" s="21">
        <f t="shared" ref="J563" si="175">SUM(J560:J562)</f>
        <v>0</v>
      </c>
      <c r="K563" s="27"/>
      <c r="L563" s="21">
        <f t="shared" ref="L563" ca="1" si="176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177">SUM(G564:G572)</f>
        <v>0</v>
      </c>
      <c r="H573" s="21">
        <f t="shared" ref="H573" si="178">SUM(H564:H572)</f>
        <v>0</v>
      </c>
      <c r="I573" s="21">
        <f t="shared" ref="I573" si="179">SUM(I564:I572)</f>
        <v>0</v>
      </c>
      <c r="J573" s="21">
        <f t="shared" ref="J573" si="180">SUM(J564:J572)</f>
        <v>0</v>
      </c>
      <c r="K573" s="27"/>
      <c r="L573" s="21">
        <f t="shared" ref="L573" ca="1" si="181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182">SUM(G574:G577)</f>
        <v>0</v>
      </c>
      <c r="H578" s="21">
        <f t="shared" ref="H578" si="183">SUM(H574:H577)</f>
        <v>0</v>
      </c>
      <c r="I578" s="21">
        <f t="shared" ref="I578" si="184">SUM(I574:I577)</f>
        <v>0</v>
      </c>
      <c r="J578" s="21">
        <f t="shared" ref="J578" si="185">SUM(J574:J577)</f>
        <v>0</v>
      </c>
      <c r="K578" s="27"/>
      <c r="L578" s="21">
        <f t="shared" ref="L578" ca="1" si="186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187">SUM(G579:G584)</f>
        <v>0</v>
      </c>
      <c r="H585" s="21">
        <f t="shared" ref="H585" si="188">SUM(H579:H584)</f>
        <v>0</v>
      </c>
      <c r="I585" s="21">
        <f t="shared" ref="I585" si="189">SUM(I579:I584)</f>
        <v>0</v>
      </c>
      <c r="J585" s="21">
        <f t="shared" ref="J585" si="190">SUM(J579:J584)</f>
        <v>0</v>
      </c>
      <c r="K585" s="27"/>
      <c r="L585" s="21">
        <f t="shared" ref="L585" ca="1" si="191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92">SUM(G586:G591)</f>
        <v>0</v>
      </c>
      <c r="H592" s="21">
        <f t="shared" ref="H592" si="193">SUM(H586:H591)</f>
        <v>0</v>
      </c>
      <c r="I592" s="21">
        <f t="shared" ref="I592" si="194">SUM(I586:I591)</f>
        <v>0</v>
      </c>
      <c r="J592" s="21">
        <f t="shared" ref="J592" si="195">SUM(J586:J591)</f>
        <v>0</v>
      </c>
      <c r="K592" s="27"/>
      <c r="L592" s="21">
        <f t="shared" ref="L592" ca="1" si="196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85" t="s">
        <v>4</v>
      </c>
      <c r="D593" s="86"/>
      <c r="E593" s="39"/>
      <c r="F593" s="40">
        <f>F559+F563+F573+F578+F585+F592</f>
        <v>0</v>
      </c>
      <c r="G593" s="40">
        <f t="shared" ref="G593" si="197">G559+G563+G573+G578+G585+G592</f>
        <v>0</v>
      </c>
      <c r="H593" s="40">
        <f t="shared" ref="H593" si="198">H559+H563+H573+H578+H585+H592</f>
        <v>0</v>
      </c>
      <c r="I593" s="40">
        <f t="shared" ref="I593" si="199">I559+I563+I573+I578+I585+I592</f>
        <v>0</v>
      </c>
      <c r="J593" s="40">
        <f t="shared" ref="J593" si="200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87" t="s">
        <v>5</v>
      </c>
      <c r="D594" s="87"/>
      <c r="E594" s="87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983.25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25.529833333333329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23.116333333333333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122.80391666666667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820.5391666666668</v>
      </c>
      <c r="K594" s="42"/>
      <c r="L594" s="42"/>
    </row>
  </sheetData>
  <mergeCells count="11">
    <mergeCell ref="C1:E1"/>
    <mergeCell ref="H1:K1"/>
    <mergeCell ref="H2:K2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2022-05-16T14:23:56Z</dcterms:created>
  <dcterms:modified xsi:type="dcterms:W3CDTF">2025-08-29T17:35:46Z</dcterms:modified>
</cp:coreProperties>
</file>