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94" i="1" l="1"/>
  <c r="L551" i="1"/>
  <c r="L521" i="1"/>
  <c r="K521" i="1"/>
  <c r="J521" i="1"/>
  <c r="I521" i="1"/>
  <c r="H521" i="1"/>
  <c r="G521" i="1"/>
  <c r="F594" i="1"/>
  <c r="G517" i="1"/>
  <c r="H517" i="1"/>
  <c r="I517" i="1"/>
  <c r="J517" i="1"/>
  <c r="K517" i="1"/>
  <c r="L517" i="1"/>
  <c r="L509" i="1"/>
  <c r="G494" i="1"/>
  <c r="H494" i="1"/>
  <c r="I494" i="1"/>
  <c r="J494" i="1"/>
  <c r="L494" i="1"/>
  <c r="G479" i="1"/>
  <c r="H479" i="1"/>
  <c r="I479" i="1"/>
  <c r="J479" i="1"/>
  <c r="K479" i="1"/>
  <c r="L479" i="1"/>
  <c r="G475" i="1"/>
  <c r="H475" i="1"/>
  <c r="I475" i="1"/>
  <c r="J475" i="1"/>
  <c r="K475" i="1"/>
  <c r="L475" i="1"/>
  <c r="L467" i="1"/>
  <c r="G467" i="1"/>
  <c r="H467" i="1"/>
  <c r="I467" i="1"/>
  <c r="J467" i="1"/>
  <c r="G452" i="1"/>
  <c r="H452" i="1"/>
  <c r="I452" i="1"/>
  <c r="J452" i="1"/>
  <c r="L452" i="1"/>
  <c r="G437" i="1"/>
  <c r="H437" i="1"/>
  <c r="I437" i="1"/>
  <c r="J437" i="1"/>
  <c r="K437" i="1"/>
  <c r="L437" i="1"/>
  <c r="G433" i="1"/>
  <c r="H433" i="1"/>
  <c r="I433" i="1"/>
  <c r="J433" i="1"/>
  <c r="K433" i="1"/>
  <c r="L433" i="1"/>
  <c r="L425" i="1"/>
  <c r="G410" i="1"/>
  <c r="H410" i="1"/>
  <c r="I410" i="1"/>
  <c r="J410" i="1"/>
  <c r="K410" i="1"/>
  <c r="L410" i="1"/>
  <c r="F410" i="1"/>
  <c r="L395" i="1"/>
  <c r="G395" i="1"/>
  <c r="H395" i="1"/>
  <c r="I395" i="1"/>
  <c r="J395" i="1"/>
  <c r="K395" i="1"/>
  <c r="F395" i="1"/>
  <c r="G391" i="1"/>
  <c r="H391" i="1"/>
  <c r="I391" i="1"/>
  <c r="J391" i="1"/>
  <c r="K391" i="1"/>
  <c r="L391" i="1"/>
  <c r="F391" i="1"/>
  <c r="L383" i="1"/>
  <c r="F383" i="1"/>
  <c r="G368" i="1"/>
  <c r="H368" i="1"/>
  <c r="I368" i="1"/>
  <c r="J368" i="1"/>
  <c r="L368" i="1"/>
  <c r="G353" i="1"/>
  <c r="H353" i="1"/>
  <c r="I353" i="1"/>
  <c r="J353" i="1"/>
  <c r="K353" i="1"/>
  <c r="L353" i="1"/>
  <c r="F353" i="1"/>
  <c r="L349" i="1"/>
  <c r="G349" i="1"/>
  <c r="H349" i="1"/>
  <c r="I349" i="1"/>
  <c r="J349" i="1"/>
  <c r="K349" i="1"/>
  <c r="F349" i="1"/>
  <c r="L341" i="1"/>
  <c r="G341" i="1"/>
  <c r="H341" i="1"/>
  <c r="I341" i="1"/>
  <c r="J341" i="1"/>
  <c r="F341" i="1"/>
  <c r="G326" i="1"/>
  <c r="H326" i="1"/>
  <c r="I326" i="1"/>
  <c r="J326" i="1"/>
  <c r="L326" i="1"/>
  <c r="F326" i="1"/>
  <c r="G311" i="1"/>
  <c r="H311" i="1"/>
  <c r="I311" i="1"/>
  <c r="J311" i="1"/>
  <c r="K311" i="1"/>
  <c r="L311" i="1"/>
  <c r="F311" i="1"/>
  <c r="G307" i="1"/>
  <c r="H307" i="1"/>
  <c r="I307" i="1"/>
  <c r="J307" i="1"/>
  <c r="K307" i="1"/>
  <c r="L307" i="1"/>
  <c r="F307" i="1"/>
  <c r="L257" i="1"/>
  <c r="G257" i="1"/>
  <c r="H257" i="1"/>
  <c r="I257" i="1"/>
  <c r="J257" i="1"/>
  <c r="F257" i="1"/>
  <c r="G227" i="1"/>
  <c r="H227" i="1"/>
  <c r="I227" i="1"/>
  <c r="J227" i="1"/>
  <c r="K227" i="1"/>
  <c r="L227" i="1"/>
  <c r="F227" i="1"/>
  <c r="G223" i="1"/>
  <c r="H223" i="1"/>
  <c r="I223" i="1"/>
  <c r="J223" i="1"/>
  <c r="K223" i="1"/>
  <c r="L223" i="1"/>
  <c r="F223" i="1"/>
  <c r="L215" i="1"/>
  <c r="G215" i="1"/>
  <c r="H215" i="1"/>
  <c r="I215" i="1"/>
  <c r="J215" i="1"/>
  <c r="F215" i="1"/>
  <c r="G200" i="1"/>
  <c r="H200" i="1"/>
  <c r="I200" i="1"/>
  <c r="J200" i="1"/>
  <c r="K200" i="1"/>
  <c r="L200" i="1"/>
  <c r="F200" i="1"/>
  <c r="G185" i="1"/>
  <c r="H185" i="1"/>
  <c r="I185" i="1"/>
  <c r="J185" i="1"/>
  <c r="K185" i="1"/>
  <c r="L185" i="1"/>
  <c r="F185" i="1"/>
  <c r="G181" i="1"/>
  <c r="H181" i="1"/>
  <c r="I181" i="1"/>
  <c r="J181" i="1"/>
  <c r="K181" i="1"/>
  <c r="L181" i="1"/>
  <c r="F181" i="1"/>
  <c r="L173" i="1"/>
  <c r="F173" i="1"/>
  <c r="G158" i="1"/>
  <c r="H158" i="1"/>
  <c r="I158" i="1"/>
  <c r="J158" i="1"/>
  <c r="L158" i="1"/>
  <c r="F158" i="1"/>
  <c r="G143" i="1"/>
  <c r="H143" i="1"/>
  <c r="I143" i="1"/>
  <c r="J143" i="1"/>
  <c r="K143" i="1"/>
  <c r="L143" i="1"/>
  <c r="F143" i="1"/>
  <c r="G139" i="1"/>
  <c r="H139" i="1"/>
  <c r="I139" i="1"/>
  <c r="J139" i="1"/>
  <c r="K139" i="1"/>
  <c r="L139" i="1"/>
  <c r="F139" i="1"/>
  <c r="L131" i="1"/>
  <c r="F131" i="1"/>
  <c r="G116" i="1"/>
  <c r="H116" i="1"/>
  <c r="I116" i="1"/>
  <c r="J116" i="1"/>
  <c r="K116" i="1"/>
  <c r="L116" i="1"/>
  <c r="F116" i="1"/>
  <c r="L101" i="1"/>
  <c r="G101" i="1"/>
  <c r="H101" i="1"/>
  <c r="I101" i="1"/>
  <c r="J101" i="1"/>
  <c r="K101" i="1"/>
  <c r="F101" i="1"/>
  <c r="L97" i="1"/>
  <c r="G97" i="1"/>
  <c r="H97" i="1"/>
  <c r="I97" i="1"/>
  <c r="J97" i="1"/>
  <c r="F97" i="1"/>
  <c r="L89" i="1"/>
  <c r="F89" i="1"/>
  <c r="G74" i="1"/>
  <c r="H74" i="1"/>
  <c r="I74" i="1"/>
  <c r="J74" i="1"/>
  <c r="L74" i="1"/>
  <c r="F74" i="1"/>
  <c r="L59" i="1"/>
  <c r="G59" i="1"/>
  <c r="H59" i="1"/>
  <c r="I59" i="1"/>
  <c r="J59" i="1"/>
  <c r="K59" i="1"/>
  <c r="F59" i="1"/>
  <c r="L55" i="1"/>
  <c r="K55" i="1"/>
  <c r="G55" i="1"/>
  <c r="H55" i="1"/>
  <c r="I55" i="1"/>
  <c r="J55" i="1"/>
  <c r="F55" i="1"/>
  <c r="I47" i="1"/>
  <c r="H47" i="1"/>
  <c r="G47" i="1"/>
  <c r="K47" i="1"/>
  <c r="J47" i="1"/>
  <c r="F47" i="1"/>
  <c r="G32" i="1"/>
  <c r="H32" i="1"/>
  <c r="I32" i="1"/>
  <c r="J32" i="1"/>
  <c r="K32" i="1"/>
  <c r="L32" i="1"/>
  <c r="F32" i="1"/>
  <c r="G13" i="1"/>
  <c r="H13" i="1"/>
  <c r="I13" i="1"/>
  <c r="J13" i="1"/>
  <c r="K13" i="1"/>
  <c r="L13" i="1"/>
  <c r="F13" i="1"/>
  <c r="G17" i="1"/>
  <c r="H17" i="1"/>
  <c r="I17" i="1"/>
  <c r="J17" i="1"/>
  <c r="K17" i="1"/>
  <c r="L17" i="1"/>
  <c r="F17" i="1"/>
  <c r="J592" i="1" l="1"/>
  <c r="I592" i="1"/>
  <c r="H592" i="1"/>
  <c r="G592" i="1"/>
  <c r="F592" i="1"/>
  <c r="J585" i="1"/>
  <c r="I585" i="1"/>
  <c r="H585" i="1"/>
  <c r="G585" i="1"/>
  <c r="F585" i="1"/>
  <c r="J578" i="1"/>
  <c r="I578" i="1"/>
  <c r="H578" i="1"/>
  <c r="G578" i="1"/>
  <c r="F578" i="1"/>
  <c r="J573" i="1"/>
  <c r="I573" i="1"/>
  <c r="H573" i="1"/>
  <c r="G573" i="1"/>
  <c r="F573" i="1"/>
  <c r="J563" i="1"/>
  <c r="I563" i="1"/>
  <c r="H563" i="1"/>
  <c r="G563" i="1"/>
  <c r="F563" i="1"/>
  <c r="L559" i="1"/>
  <c r="J559" i="1"/>
  <c r="I559" i="1"/>
  <c r="H559" i="1"/>
  <c r="G559" i="1"/>
  <c r="F559" i="1"/>
  <c r="J550" i="1"/>
  <c r="I550" i="1"/>
  <c r="H550" i="1"/>
  <c r="G550" i="1"/>
  <c r="F550" i="1"/>
  <c r="J543" i="1"/>
  <c r="I543" i="1"/>
  <c r="H543" i="1"/>
  <c r="G543" i="1"/>
  <c r="F543" i="1"/>
  <c r="J536" i="1"/>
  <c r="I536" i="1"/>
  <c r="H536" i="1"/>
  <c r="G536" i="1"/>
  <c r="F536" i="1"/>
  <c r="J531" i="1"/>
  <c r="I531" i="1"/>
  <c r="H531" i="1"/>
  <c r="G531" i="1"/>
  <c r="F531" i="1"/>
  <c r="F521" i="1"/>
  <c r="J551" i="1"/>
  <c r="I551" i="1"/>
  <c r="H551" i="1"/>
  <c r="F517" i="1"/>
  <c r="F551" i="1"/>
  <c r="J508" i="1"/>
  <c r="I508" i="1"/>
  <c r="H508" i="1"/>
  <c r="G508" i="1"/>
  <c r="F508" i="1"/>
  <c r="J501" i="1"/>
  <c r="I501" i="1"/>
  <c r="H501" i="1"/>
  <c r="G501" i="1"/>
  <c r="F501" i="1"/>
  <c r="F494" i="1"/>
  <c r="J489" i="1"/>
  <c r="I489" i="1"/>
  <c r="H489" i="1"/>
  <c r="G489" i="1"/>
  <c r="F489" i="1"/>
  <c r="F479" i="1"/>
  <c r="F475" i="1"/>
  <c r="F509" i="1"/>
  <c r="J466" i="1"/>
  <c r="I466" i="1"/>
  <c r="H466" i="1"/>
  <c r="G466" i="1"/>
  <c r="F466" i="1"/>
  <c r="J459" i="1"/>
  <c r="I459" i="1"/>
  <c r="H459" i="1"/>
  <c r="G459" i="1"/>
  <c r="F459" i="1"/>
  <c r="F452" i="1"/>
  <c r="J447" i="1"/>
  <c r="I447" i="1"/>
  <c r="H447" i="1"/>
  <c r="G447" i="1"/>
  <c r="F447" i="1"/>
  <c r="F437" i="1"/>
  <c r="F433" i="1"/>
  <c r="J424" i="1"/>
  <c r="I424" i="1"/>
  <c r="H424" i="1"/>
  <c r="G424" i="1"/>
  <c r="F424" i="1"/>
  <c r="J417" i="1"/>
  <c r="I417" i="1"/>
  <c r="H417" i="1"/>
  <c r="G417" i="1"/>
  <c r="F417" i="1"/>
  <c r="J405" i="1"/>
  <c r="I405" i="1"/>
  <c r="H405" i="1"/>
  <c r="G405" i="1"/>
  <c r="F405" i="1"/>
  <c r="J382" i="1"/>
  <c r="I382" i="1"/>
  <c r="H382" i="1"/>
  <c r="G382" i="1"/>
  <c r="F382" i="1"/>
  <c r="J375" i="1"/>
  <c r="I375" i="1"/>
  <c r="H375" i="1"/>
  <c r="G375" i="1"/>
  <c r="F375" i="1"/>
  <c r="F368" i="1"/>
  <c r="J363" i="1"/>
  <c r="I363" i="1"/>
  <c r="H363" i="1"/>
  <c r="G363" i="1"/>
  <c r="F363" i="1"/>
  <c r="I383" i="1"/>
  <c r="J340" i="1"/>
  <c r="I340" i="1"/>
  <c r="H340" i="1"/>
  <c r="G340" i="1"/>
  <c r="F340" i="1"/>
  <c r="J333" i="1"/>
  <c r="I333" i="1"/>
  <c r="H333" i="1"/>
  <c r="G333" i="1"/>
  <c r="F333" i="1"/>
  <c r="J321" i="1"/>
  <c r="I321" i="1"/>
  <c r="H321" i="1"/>
  <c r="G321" i="1"/>
  <c r="F321" i="1"/>
  <c r="G551" i="1"/>
  <c r="J509" i="1"/>
  <c r="I509" i="1"/>
  <c r="H509" i="1"/>
  <c r="G509" i="1"/>
  <c r="J425" i="1"/>
  <c r="H425" i="1"/>
  <c r="G425" i="1"/>
  <c r="F425" i="1"/>
  <c r="I425" i="1"/>
  <c r="J383" i="1"/>
  <c r="G383" i="1"/>
  <c r="H383" i="1"/>
  <c r="F46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/>
  <c r="I265" i="1"/>
  <c r="H265" i="1"/>
  <c r="G265" i="1"/>
  <c r="F265" i="1"/>
  <c r="F299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B224" i="1"/>
  <c r="A224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B196" i="1"/>
  <c r="A196" i="1"/>
  <c r="J195" i="1"/>
  <c r="I195" i="1"/>
  <c r="H195" i="1"/>
  <c r="G195" i="1"/>
  <c r="F195" i="1"/>
  <c r="B186" i="1"/>
  <c r="A186" i="1"/>
  <c r="B182" i="1"/>
  <c r="A182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B154" i="1"/>
  <c r="A154" i="1"/>
  <c r="J153" i="1"/>
  <c r="I153" i="1"/>
  <c r="H153" i="1"/>
  <c r="G153" i="1"/>
  <c r="F153" i="1"/>
  <c r="B144" i="1"/>
  <c r="A144" i="1"/>
  <c r="B140" i="1"/>
  <c r="A140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B112" i="1"/>
  <c r="A112" i="1"/>
  <c r="J111" i="1"/>
  <c r="I111" i="1"/>
  <c r="H111" i="1"/>
  <c r="G111" i="1"/>
  <c r="F111" i="1"/>
  <c r="B102" i="1"/>
  <c r="A102" i="1"/>
  <c r="B98" i="1"/>
  <c r="A98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B70" i="1"/>
  <c r="A70" i="1"/>
  <c r="J69" i="1"/>
  <c r="I69" i="1"/>
  <c r="H69" i="1"/>
  <c r="G69" i="1"/>
  <c r="F69" i="1"/>
  <c r="B60" i="1"/>
  <c r="A60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B28" i="1"/>
  <c r="A28" i="1"/>
  <c r="J27" i="1"/>
  <c r="I27" i="1"/>
  <c r="H27" i="1"/>
  <c r="G27" i="1"/>
  <c r="F27" i="1"/>
  <c r="B18" i="1"/>
  <c r="A18" i="1"/>
  <c r="B14" i="1"/>
  <c r="A14" i="1"/>
  <c r="G173" i="1"/>
  <c r="J131" i="1"/>
  <c r="I89" i="1"/>
  <c r="J89" i="1"/>
  <c r="G131" i="1"/>
  <c r="H173" i="1"/>
  <c r="G299" i="1"/>
  <c r="F593" i="1"/>
  <c r="J593" i="1"/>
  <c r="I593" i="1"/>
  <c r="G89" i="1"/>
  <c r="H131" i="1"/>
  <c r="I173" i="1"/>
  <c r="H299" i="1"/>
  <c r="G593" i="1"/>
  <c r="H89" i="1"/>
  <c r="I131" i="1"/>
  <c r="J173" i="1"/>
  <c r="I299" i="1"/>
  <c r="H593" i="1"/>
  <c r="H594" i="1" l="1"/>
  <c r="J594" i="1"/>
  <c r="G594" i="1"/>
  <c r="I594" i="1"/>
  <c r="L531" i="1"/>
  <c r="L536" i="1"/>
  <c r="L321" i="1"/>
  <c r="L111" i="1"/>
  <c r="L249" i="1"/>
  <c r="L585" i="1"/>
  <c r="L299" i="1"/>
  <c r="L269" i="1"/>
  <c r="L573" i="1"/>
  <c r="L578" i="1"/>
  <c r="L172" i="1"/>
  <c r="L69" i="1"/>
  <c r="L447" i="1"/>
  <c r="L363" i="1"/>
  <c r="L543" i="1"/>
  <c r="L284" i="1"/>
  <c r="L279" i="1"/>
  <c r="L382" i="1"/>
  <c r="L195" i="1"/>
  <c r="L291" i="1"/>
  <c r="L501" i="1"/>
  <c r="L256" i="1"/>
  <c r="L207" i="1"/>
  <c r="L88" i="1"/>
  <c r="L466" i="1"/>
  <c r="L242" i="1"/>
  <c r="L237" i="1"/>
  <c r="L489" i="1"/>
  <c r="L550" i="1"/>
  <c r="L165" i="1"/>
  <c r="L592" i="1"/>
  <c r="L46" i="1"/>
  <c r="L123" i="1"/>
  <c r="L417" i="1"/>
  <c r="L214" i="1"/>
  <c r="L333" i="1"/>
  <c r="L27" i="1"/>
  <c r="L593" i="1"/>
  <c r="L563" i="1"/>
  <c r="L81" i="1"/>
  <c r="L298" i="1"/>
  <c r="L424" i="1"/>
  <c r="L39" i="1"/>
  <c r="L508" i="1"/>
  <c r="L340" i="1"/>
  <c r="L130" i="1"/>
  <c r="L375" i="1"/>
  <c r="L153" i="1"/>
  <c r="L459" i="1"/>
  <c r="L405" i="1"/>
</calcChain>
</file>

<file path=xl/sharedStrings.xml><?xml version="1.0" encoding="utf-8"?>
<sst xmlns="http://schemas.openxmlformats.org/spreadsheetml/2006/main" count="811" uniqueCount="141">
  <si>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</si>
  <si>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</si>
  <si>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</si>
  <si>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</si>
  <si>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</si>
  <si>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</si>
  <si>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</si>
  <si>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</si>
  <si>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</si>
  <si>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</si>
  <si>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</si>
  <si>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</si>
  <si>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</si>
  <si>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</si>
  <si>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</si>
  <si>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</si>
  <si>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</si>
  <si>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</si>
  <si>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</si>
  <si>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</si>
  <si>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</si>
  <si>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</si>
  <si>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</si>
  <si>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</si>
  <si>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</si>
  <si>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</si>
  <si>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</si>
  <si>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</si>
  <si>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</si>
  <si>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</si>
  <si>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</si>
  <si>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</si>
  <si>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</si>
  <si>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</si>
  <si>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</si>
  <si>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</si>
  <si>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</si>
  <si>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</si>
  <si>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</si>
  <si>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</si>
  <si>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</si>
  <si>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</si>
  <si>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</si>
  <si>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</si>
  <si>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</si>
  <si>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182/2015</t>
  </si>
  <si>
    <t>фрикадельки в соусе</t>
  </si>
  <si>
    <t>55/50</t>
  </si>
  <si>
    <t>280/2015</t>
  </si>
  <si>
    <t>чай с сахаром</t>
  </si>
  <si>
    <t>200/15</t>
  </si>
  <si>
    <t>376/2015</t>
  </si>
  <si>
    <t>пшеничный</t>
  </si>
  <si>
    <t>ржано-пшеничный</t>
  </si>
  <si>
    <t>гор. блюдо</t>
  </si>
  <si>
    <t>компот из смеси сухофруктов</t>
  </si>
  <si>
    <t>349/2015</t>
  </si>
  <si>
    <t>каша вязкая (гречневая)</t>
  </si>
  <si>
    <t>303/2015</t>
  </si>
  <si>
    <t>62/2015</t>
  </si>
  <si>
    <t>салат из моркови с сахаром</t>
  </si>
  <si>
    <t>Кондитерские изделия (печенье)</t>
  </si>
  <si>
    <t>411/2015</t>
  </si>
  <si>
    <t>кисель</t>
  </si>
  <si>
    <t>рагу из птицы</t>
  </si>
  <si>
    <t>50/150</t>
  </si>
  <si>
    <t>289/2015</t>
  </si>
  <si>
    <t>какао с молоком</t>
  </si>
  <si>
    <t>382/2015</t>
  </si>
  <si>
    <t>салат из белокочанной капусты</t>
  </si>
  <si>
    <t>345/2015</t>
  </si>
  <si>
    <t>суп картофельный с геркулесом на мясо-костном бульоне</t>
  </si>
  <si>
    <t>98/2008</t>
  </si>
  <si>
    <t>Кондитерские изделия (пряники)</t>
  </si>
  <si>
    <t>мясо тушеное</t>
  </si>
  <si>
    <t>кофейный напиток с молоком</t>
  </si>
  <si>
    <t>макаронные изделия отварные с маслом</t>
  </si>
  <si>
    <t>салат из свеклы отварной</t>
  </si>
  <si>
    <t>50/50</t>
  </si>
  <si>
    <t>379/2015</t>
  </si>
  <si>
    <t>150/5</t>
  </si>
  <si>
    <t>203/2015</t>
  </si>
  <si>
    <t>52/2015</t>
  </si>
  <si>
    <t>бутерброд с маслом</t>
  </si>
  <si>
    <t>40/7</t>
  </si>
  <si>
    <t>1/2015</t>
  </si>
  <si>
    <t>котлеты рубленные из бройлер-цыплят</t>
  </si>
  <si>
    <t>пюре картофельное</t>
  </si>
  <si>
    <t>салат овощной с яблоками</t>
  </si>
  <si>
    <t>295/2015</t>
  </si>
  <si>
    <t>312/2015</t>
  </si>
  <si>
    <t>56/2015</t>
  </si>
  <si>
    <t xml:space="preserve">котлеты </t>
  </si>
  <si>
    <t>рис отварной</t>
  </si>
  <si>
    <t>268/2015</t>
  </si>
  <si>
    <t>304/2015</t>
  </si>
  <si>
    <t>борщ с капустой и картофелем на мясо-костном бульоне</t>
  </si>
  <si>
    <t>2012</t>
  </si>
  <si>
    <t>кондитерские изделия (пряники)</t>
  </si>
  <si>
    <t>2008</t>
  </si>
  <si>
    <t>пельмени мясные отварные</t>
  </si>
  <si>
    <t>чай с лимоном</t>
  </si>
  <si>
    <t>392/2015</t>
  </si>
  <si>
    <t>377/2015</t>
  </si>
  <si>
    <t>45/2015</t>
  </si>
  <si>
    <t>165/3</t>
  </si>
  <si>
    <t>200/15/7</t>
  </si>
  <si>
    <t>каша пшеничная</t>
  </si>
  <si>
    <t>189/2008</t>
  </si>
  <si>
    <t>Директор</t>
  </si>
  <si>
    <t>376/ 2015</t>
  </si>
  <si>
    <t>каша полбяная вязкая</t>
  </si>
  <si>
    <t>каша манная молочная</t>
  </si>
  <si>
    <t>181/2015</t>
  </si>
  <si>
    <t>кондитерские изделия (печенье)</t>
  </si>
  <si>
    <t>плов из птицы</t>
  </si>
  <si>
    <t>291/2015</t>
  </si>
  <si>
    <t>каша ячневая</t>
  </si>
  <si>
    <t>биточки рыбные</t>
  </si>
  <si>
    <t>234/2015</t>
  </si>
  <si>
    <t>картофельное пюре</t>
  </si>
  <si>
    <t xml:space="preserve">салат из моркови с сахаром </t>
  </si>
  <si>
    <t>щи из свежей капусты с картофелем на мясо -костном бульоне</t>
  </si>
  <si>
    <t>67/2015</t>
  </si>
  <si>
    <t xml:space="preserve"> 376/ 2015</t>
  </si>
  <si>
    <t>птица тушенная в соусе</t>
  </si>
  <si>
    <t>290/2015</t>
  </si>
  <si>
    <t>чай с молоком</t>
  </si>
  <si>
    <t>378/2015</t>
  </si>
  <si>
    <t>котлеты</t>
  </si>
  <si>
    <t>99/2015</t>
  </si>
  <si>
    <t>каша молочная (рисовая)</t>
  </si>
  <si>
    <t>каша манная (молочная)</t>
  </si>
  <si>
    <t>каша молочная (пшенная)</t>
  </si>
  <si>
    <t>фрикадельи в соусе</t>
  </si>
  <si>
    <t>302/2015</t>
  </si>
  <si>
    <t>каша  молочная (пшенная)</t>
  </si>
  <si>
    <t>49/2015</t>
  </si>
  <si>
    <t>суп гороховый на мясо-костном бульоне</t>
  </si>
  <si>
    <t xml:space="preserve">МБОУ Большекукморская средняя школа им. М.М.Мансурова </t>
  </si>
  <si>
    <t>Хакимуллин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</si>
</sst>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2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0" fontId="0" fillId="6" borderId="5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49" fontId="0" fillId="6" borderId="1" xfId="0" applyNumberFormat="1" applyFill="1" applyBorder="1" applyProtection="1">
      <protection locked="0"/>
    </xf>
    <xf numFmtId="0" fontId="0" fillId="6" borderId="5" xfId="0" applyFill="1" applyBorder="1" applyProtection="1">
      <protection locked="0"/>
    </xf>
    <xf numFmtId="49" fontId="1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0" fillId="6" borderId="6" xfId="0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6" borderId="5" xfId="0" applyFont="1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6" borderId="4" xfId="0" applyFill="1" applyBorder="1" applyProtection="1">
      <protection locked="0"/>
    </xf>
    <xf numFmtId="49" fontId="0" fillId="6" borderId="5" xfId="0" applyNumberFormat="1" applyFill="1" applyBorder="1" applyProtection="1">
      <protection locked="0"/>
    </xf>
    <xf numFmtId="0" fontId="0" fillId="6" borderId="5" xfId="0" applyFill="1" applyBorder="1" applyAlignment="1" applyProtection="1">
      <alignment horizontal="left"/>
      <protection locked="0"/>
    </xf>
    <xf numFmtId="0" fontId="0" fillId="6" borderId="2" xfId="0" applyFill="1" applyBorder="1" applyAlignment="1" applyProtection="1">
      <alignment horizontal="left"/>
      <protection locked="0"/>
    </xf>
    <xf numFmtId="49" fontId="0" fillId="6" borderId="2" xfId="0" applyNumberFormat="1" applyFill="1" applyBorder="1" applyProtection="1">
      <protection locked="0"/>
    </xf>
    <xf numFmtId="1" fontId="0" fillId="6" borderId="3" xfId="0" applyNumberFormat="1" applyFill="1" applyBorder="1" applyAlignment="1" applyProtection="1">
      <alignment horizontal="left"/>
      <protection locked="0"/>
    </xf>
    <xf numFmtId="0" fontId="0" fillId="6" borderId="1" xfId="0" applyFill="1" applyBorder="1" applyProtection="1">
      <protection locked="0"/>
    </xf>
    <xf numFmtId="0" fontId="0" fillId="6" borderId="4" xfId="0" applyNumberFormat="1" applyFont="1" applyFill="1" applyBorder="1" applyAlignment="1" applyProtection="1">
      <alignment horizontal="center"/>
      <protection locked="0"/>
    </xf>
    <xf numFmtId="49" fontId="0" fillId="6" borderId="4" xfId="0" applyNumberFormat="1" applyFont="1" applyFill="1" applyBorder="1" applyProtection="1">
      <protection locked="0"/>
    </xf>
    <xf numFmtId="49" fontId="3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 vertical="top" wrapText="1"/>
    </xf>
    <xf numFmtId="0" fontId="0" fillId="6" borderId="1" xfId="0" applyNumberFormat="1" applyFill="1" applyBorder="1" applyProtection="1">
      <protection locked="0"/>
    </xf>
    <xf numFmtId="0" fontId="0" fillId="6" borderId="5" xfId="0" applyNumberFormat="1" applyFill="1" applyBorder="1" applyProtection="1">
      <protection locked="0"/>
    </xf>
    <xf numFmtId="2" fontId="0" fillId="6" borderId="1" xfId="0" applyNumberFormat="1" applyFill="1" applyBorder="1" applyAlignment="1" applyProtection="1">
      <alignment horizontal="center"/>
      <protection locked="0"/>
    </xf>
    <xf numFmtId="0" fontId="0" fillId="6" borderId="5" xfId="0" applyNumberFormat="1" applyFill="1" applyBorder="1" applyAlignment="1" applyProtection="1">
      <alignment horizontal="center"/>
      <protection locked="0"/>
    </xf>
    <xf numFmtId="49" fontId="3" fillId="4" borderId="3" xfId="0" applyNumberFormat="1" applyFont="1" applyFill="1" applyBorder="1" applyAlignment="1">
      <alignment horizontal="center" vertical="top" wrapText="1"/>
    </xf>
    <xf numFmtId="0" fontId="0" fillId="6" borderId="2" xfId="0" applyNumberFormat="1" applyFill="1" applyBorder="1" applyProtection="1">
      <protection locked="0"/>
    </xf>
    <xf numFmtId="49" fontId="3" fillId="0" borderId="12" xfId="0" applyNumberFormat="1" applyFont="1" applyBorder="1" applyAlignment="1">
      <alignment horizontal="center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6" borderId="27" xfId="0" applyFill="1" applyBorder="1" applyAlignment="1" applyProtection="1">
      <protection locked="0"/>
    </xf>
    <xf numFmtId="0" fontId="0" fillId="6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7109375" style="2" customWidth="1"/>
    <col min="9" max="9" width="6.85546875" style="2" customWidth="1"/>
    <col min="10" max="10" width="8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8" t="s">
        <v>139</v>
      </c>
      <c r="D1" s="99"/>
      <c r="E1" s="100"/>
      <c r="F1" s="13" t="s">
        <v>16</v>
      </c>
      <c r="G1" s="2" t="s">
        <v>17</v>
      </c>
      <c r="H1" s="101" t="s">
        <v>109</v>
      </c>
      <c r="I1" s="101"/>
      <c r="J1" s="101"/>
      <c r="K1" s="101"/>
    </row>
    <row r="2" spans="1:12" ht="18" x14ac:dyDescent="0.2">
      <c r="A2" s="43" t="s">
        <v>6</v>
      </c>
      <c r="C2" s="2"/>
      <c r="G2" s="2" t="s">
        <v>18</v>
      </c>
      <c r="H2" s="101" t="s">
        <v>140</v>
      </c>
      <c r="I2" s="101"/>
      <c r="J2" s="101"/>
      <c r="K2" s="101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16</v>
      </c>
      <c r="I3" s="55">
        <v>9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29</v>
      </c>
      <c r="E6" s="47" t="s">
        <v>46</v>
      </c>
      <c r="F6" s="48" t="s">
        <v>47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48</v>
      </c>
      <c r="L6" s="48">
        <v>28.21</v>
      </c>
    </row>
    <row r="7" spans="1:12" ht="15" x14ac:dyDescent="0.25">
      <c r="A7" s="25"/>
      <c r="B7" s="16"/>
      <c r="C7" s="11"/>
      <c r="D7" s="7" t="s">
        <v>22</v>
      </c>
      <c r="E7" s="50" t="s">
        <v>49</v>
      </c>
      <c r="F7" s="51" t="s">
        <v>50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51</v>
      </c>
      <c r="L7" s="51">
        <v>1.65</v>
      </c>
    </row>
    <row r="8" spans="1:12" ht="15" x14ac:dyDescent="0.25">
      <c r="A8" s="25"/>
      <c r="B8" s="16"/>
      <c r="C8" s="11"/>
      <c r="D8" s="7" t="s">
        <v>32</v>
      </c>
      <c r="E8" s="50" t="s">
        <v>52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58" t="s">
        <v>33</v>
      </c>
      <c r="E9" s="50" t="s">
        <v>53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58" t="s">
        <v>30</v>
      </c>
      <c r="E11" s="50" t="s">
        <v>76</v>
      </c>
      <c r="F11" s="51" t="s">
        <v>80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81</v>
      </c>
      <c r="L11" s="51">
        <v>6.41</v>
      </c>
    </row>
    <row r="12" spans="1:12" ht="15" x14ac:dyDescent="0.25">
      <c r="A12" s="25"/>
      <c r="B12" s="16"/>
      <c r="C12" s="11"/>
      <c r="D12" s="58" t="s">
        <v>27</v>
      </c>
      <c r="E12" s="50" t="s">
        <v>60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59</v>
      </c>
      <c r="L12" s="51">
        <v>2.73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100</v>
      </c>
      <c r="G13" s="21">
        <f t="shared" ref="G13:L13" si="0">SUM(G6:G12)</f>
        <v>16.995999999999995</v>
      </c>
      <c r="H13" s="21">
        <f t="shared" si="0"/>
        <v>14.702999999999999</v>
      </c>
      <c r="I13" s="21">
        <f t="shared" si="0"/>
        <v>64.414000000000001</v>
      </c>
      <c r="J13" s="21">
        <f t="shared" si="0"/>
        <v>543.31999999999994</v>
      </c>
      <c r="K13" s="21">
        <f t="shared" si="0"/>
        <v>0</v>
      </c>
      <c r="L13" s="21">
        <f t="shared" si="0"/>
        <v>41.559999999999995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54</v>
      </c>
      <c r="E14" s="50" t="s">
        <v>131</v>
      </c>
      <c r="F14" s="51">
        <v>150</v>
      </c>
      <c r="G14" s="51">
        <v>3.9</v>
      </c>
      <c r="H14" s="51">
        <v>5.8</v>
      </c>
      <c r="I14" s="51">
        <v>31.4</v>
      </c>
      <c r="J14" s="51">
        <v>193.9</v>
      </c>
      <c r="K14" s="52" t="s">
        <v>45</v>
      </c>
      <c r="L14" s="51">
        <v>13.18</v>
      </c>
    </row>
    <row r="15" spans="1:12" ht="15" x14ac:dyDescent="0.25">
      <c r="A15" s="25"/>
      <c r="B15" s="16"/>
      <c r="C15" s="11"/>
      <c r="D15" s="7" t="s">
        <v>22</v>
      </c>
      <c r="E15" s="50" t="s">
        <v>55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56</v>
      </c>
      <c r="L15" s="51">
        <v>3.45</v>
      </c>
    </row>
    <row r="16" spans="1:12" ht="15" x14ac:dyDescent="0.25">
      <c r="A16" s="25"/>
      <c r="B16" s="16"/>
      <c r="C16" s="11"/>
      <c r="D16" s="7" t="s">
        <v>32</v>
      </c>
      <c r="E16" s="50" t="s">
        <v>52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2.56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390</v>
      </c>
      <c r="G17" s="21">
        <f t="shared" ref="G17:L17" si="1">SUM(G14:G16)</f>
        <v>6.9399999999999995</v>
      </c>
      <c r="H17" s="21">
        <f t="shared" si="1"/>
        <v>6.12</v>
      </c>
      <c r="I17" s="21">
        <f t="shared" si="1"/>
        <v>65.599999999999994</v>
      </c>
      <c r="J17" s="21">
        <f t="shared" si="1"/>
        <v>346.6</v>
      </c>
      <c r="K17" s="21">
        <f t="shared" si="1"/>
        <v>0</v>
      </c>
      <c r="L17" s="21">
        <f t="shared" si="1"/>
        <v>19.189999999999998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61</v>
      </c>
      <c r="F28" s="51">
        <v>40</v>
      </c>
      <c r="G28" s="51">
        <v>2.9</v>
      </c>
      <c r="H28" s="51">
        <v>3.7</v>
      </c>
      <c r="I28" s="51">
        <v>28.8</v>
      </c>
      <c r="J28" s="51">
        <v>161.69999999999999</v>
      </c>
      <c r="K28" s="52">
        <v>2008</v>
      </c>
      <c r="L28" s="51">
        <v>3.6</v>
      </c>
    </row>
    <row r="29" spans="1:12" ht="15" x14ac:dyDescent="0.25">
      <c r="A29" s="25"/>
      <c r="B29" s="16"/>
      <c r="C29" s="11"/>
      <c r="D29" s="12" t="s">
        <v>31</v>
      </c>
      <c r="E29" s="50" t="s">
        <v>63</v>
      </c>
      <c r="F29" s="51">
        <v>200</v>
      </c>
      <c r="G29" s="51">
        <v>0</v>
      </c>
      <c r="H29" s="51">
        <v>0</v>
      </c>
      <c r="I29" s="51">
        <v>25.1</v>
      </c>
      <c r="J29" s="51">
        <v>221.7</v>
      </c>
      <c r="K29" s="52" t="s">
        <v>62</v>
      </c>
      <c r="L29" s="51">
        <v>3.1</v>
      </c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240</v>
      </c>
      <c r="G32" s="21">
        <f t="shared" ref="G32:L32" si="3">SUM(G28:G31)</f>
        <v>2.9</v>
      </c>
      <c r="H32" s="21">
        <f t="shared" si="3"/>
        <v>3.7</v>
      </c>
      <c r="I32" s="21">
        <f t="shared" si="3"/>
        <v>53.900000000000006</v>
      </c>
      <c r="J32" s="21">
        <f t="shared" si="3"/>
        <v>383.4</v>
      </c>
      <c r="K32" s="21">
        <f t="shared" si="3"/>
        <v>2008</v>
      </c>
      <c r="L32" s="21">
        <f t="shared" si="3"/>
        <v>6.7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SUM(L40:L54)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96" t="s">
        <v>4</v>
      </c>
      <c r="D47" s="97"/>
      <c r="E47" s="39"/>
      <c r="F47" s="40">
        <f>F13+F17+F27+F32+F39+F46</f>
        <v>730</v>
      </c>
      <c r="G47" s="40">
        <f>G13+G17+G27+G32+G39+G46</f>
        <v>26.835999999999991</v>
      </c>
      <c r="H47" s="40">
        <f>H13+H17+H27+H32+H39+H46</f>
        <v>24.523</v>
      </c>
      <c r="I47" s="40">
        <f>I13+I17+I27+I32+I39+I46</f>
        <v>183.91400000000002</v>
      </c>
      <c r="J47" s="40">
        <f t="shared" ref="J47" si="6">J13+J17+J27+J32+J39+J46</f>
        <v>1273.32</v>
      </c>
      <c r="K47" s="40">
        <f>K13+K17+K27+K32+K39+K46</f>
        <v>2008</v>
      </c>
      <c r="L47" s="40">
        <v>67.45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86" t="s">
        <v>74</v>
      </c>
      <c r="F48" s="87" t="s">
        <v>78</v>
      </c>
      <c r="G48" s="87">
        <v>10.5</v>
      </c>
      <c r="H48" s="87">
        <v>11.03</v>
      </c>
      <c r="I48" s="87">
        <v>3.1840000000000002</v>
      </c>
      <c r="J48" s="87">
        <v>196</v>
      </c>
      <c r="K48" s="86"/>
      <c r="L48" s="87">
        <v>47.98</v>
      </c>
    </row>
    <row r="49" spans="1:12" ht="15" x14ac:dyDescent="0.25">
      <c r="A49" s="15"/>
      <c r="B49" s="16"/>
      <c r="C49" s="11"/>
      <c r="D49" s="7" t="s">
        <v>22</v>
      </c>
      <c r="E49" s="50" t="s">
        <v>67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68</v>
      </c>
      <c r="L49" s="51">
        <v>10.119999999999999</v>
      </c>
    </row>
    <row r="50" spans="1:12" ht="15" x14ac:dyDescent="0.25">
      <c r="A50" s="15"/>
      <c r="B50" s="16"/>
      <c r="C50" s="11"/>
      <c r="D50" s="7" t="s">
        <v>32</v>
      </c>
      <c r="E50" s="50" t="s">
        <v>52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" x14ac:dyDescent="0.25">
      <c r="A51" s="15"/>
      <c r="B51" s="16"/>
      <c r="C51" s="11"/>
      <c r="D51" s="58" t="s">
        <v>33</v>
      </c>
      <c r="E51" s="50" t="s">
        <v>53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.75" thickBot="1" x14ac:dyDescent="0.3">
      <c r="A53" s="15"/>
      <c r="B53" s="16"/>
      <c r="C53" s="11"/>
      <c r="D53" s="1" t="s">
        <v>27</v>
      </c>
      <c r="E53" s="50" t="s">
        <v>69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70</v>
      </c>
      <c r="L53" s="51">
        <v>2.58</v>
      </c>
    </row>
    <row r="54" spans="1:12" ht="15" x14ac:dyDescent="0.25">
      <c r="A54" s="15"/>
      <c r="B54" s="16"/>
      <c r="C54" s="11"/>
      <c r="D54" s="58" t="s">
        <v>30</v>
      </c>
      <c r="E54" s="47" t="s">
        <v>57</v>
      </c>
      <c r="F54" s="48">
        <v>150</v>
      </c>
      <c r="G54" s="48">
        <v>6.6619999999999999</v>
      </c>
      <c r="H54" s="48">
        <v>9.0239999999999991</v>
      </c>
      <c r="I54" s="48">
        <v>34</v>
      </c>
      <c r="J54" s="48">
        <v>170</v>
      </c>
      <c r="K54" s="49"/>
      <c r="L54" s="48">
        <v>7.41</v>
      </c>
    </row>
    <row r="55" spans="1:12" ht="15.75" thickBot="1" x14ac:dyDescent="0.3">
      <c r="A55" s="17"/>
      <c r="B55" s="18"/>
      <c r="C55" s="8"/>
      <c r="D55" s="19" t="s">
        <v>39</v>
      </c>
      <c r="E55" s="9"/>
      <c r="F55" s="21">
        <f>SUM(F48:F54)</f>
        <v>450</v>
      </c>
      <c r="G55" s="21">
        <f>SUM(G48:G54)</f>
        <v>24.241999999999997</v>
      </c>
      <c r="H55" s="21">
        <f t="shared" ref="H55:J55" si="7">SUM(H48:H54)</f>
        <v>23.023999999999997</v>
      </c>
      <c r="I55" s="21">
        <f t="shared" si="7"/>
        <v>85.853999999999999</v>
      </c>
      <c r="J55" s="21">
        <f t="shared" si="7"/>
        <v>618.31999999999994</v>
      </c>
      <c r="K55" s="21">
        <f t="shared" ref="K55" si="8">SUM(K48:K54)</f>
        <v>0</v>
      </c>
      <c r="L55" s="21">
        <f>SUM(L48:L54)</f>
        <v>70.649999999999991</v>
      </c>
    </row>
    <row r="56" spans="1:12" ht="30" x14ac:dyDescent="0.25">
      <c r="A56" s="14">
        <f>A48</f>
        <v>1</v>
      </c>
      <c r="B56" s="14">
        <f>B48</f>
        <v>2</v>
      </c>
      <c r="C56" s="10" t="s">
        <v>25</v>
      </c>
      <c r="D56" s="5" t="s">
        <v>21</v>
      </c>
      <c r="E56" s="59" t="s">
        <v>71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72</v>
      </c>
      <c r="L56" s="51">
        <v>11.37</v>
      </c>
    </row>
    <row r="57" spans="1:12" ht="15" x14ac:dyDescent="0.25">
      <c r="A57" s="15"/>
      <c r="B57" s="16"/>
      <c r="C57" s="11"/>
      <c r="D57" s="7" t="s">
        <v>22</v>
      </c>
      <c r="E57" s="50" t="s">
        <v>49</v>
      </c>
      <c r="F57" s="51" t="s">
        <v>50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51</v>
      </c>
      <c r="L57" s="51">
        <v>1.65</v>
      </c>
    </row>
    <row r="58" spans="1:12" ht="15" x14ac:dyDescent="0.25">
      <c r="A58" s="15"/>
      <c r="B58" s="16"/>
      <c r="C58" s="11"/>
      <c r="D58" s="58" t="s">
        <v>33</v>
      </c>
      <c r="E58" s="50" t="s">
        <v>53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2.56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290</v>
      </c>
      <c r="G59" s="21">
        <f t="shared" ref="G59:K59" si="9">SUM(G56:G58)</f>
        <v>7.03</v>
      </c>
      <c r="H59" s="21">
        <f t="shared" si="9"/>
        <v>3</v>
      </c>
      <c r="I59" s="21">
        <f t="shared" si="9"/>
        <v>42.67</v>
      </c>
      <c r="J59" s="21">
        <f t="shared" si="9"/>
        <v>231</v>
      </c>
      <c r="K59" s="21">
        <f t="shared" si="9"/>
        <v>0</v>
      </c>
      <c r="L59" s="21">
        <f>SUM(L56:L58)</f>
        <v>15.58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0">SUM(G60:G68)</f>
        <v>0</v>
      </c>
      <c r="H69" s="21">
        <f t="shared" ref="H69" si="11">SUM(H60:H68)</f>
        <v>0</v>
      </c>
      <c r="I69" s="21">
        <f t="shared" ref="I69" si="12">SUM(I60:I68)</f>
        <v>0</v>
      </c>
      <c r="J69" s="21">
        <f t="shared" ref="J69" si="13">SUM(J60:J68)</f>
        <v>0</v>
      </c>
      <c r="K69" s="27"/>
      <c r="L69" s="21">
        <f t="shared" ref="L69" ca="1" si="14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73</v>
      </c>
      <c r="F70" s="51">
        <v>40</v>
      </c>
      <c r="G70" s="51">
        <v>2.4</v>
      </c>
      <c r="H70" s="51">
        <v>1.9</v>
      </c>
      <c r="I70" s="51">
        <v>30</v>
      </c>
      <c r="J70" s="51">
        <v>146.4</v>
      </c>
      <c r="K70" s="52">
        <v>2008</v>
      </c>
      <c r="L70" s="51">
        <v>4</v>
      </c>
    </row>
    <row r="71" spans="1:12" ht="15" x14ac:dyDescent="0.25">
      <c r="A71" s="15"/>
      <c r="B71" s="16"/>
      <c r="C71" s="11"/>
      <c r="D71" s="12" t="s">
        <v>31</v>
      </c>
      <c r="E71" s="50" t="s">
        <v>55</v>
      </c>
      <c r="F71" s="51">
        <v>200</v>
      </c>
      <c r="G71" s="51">
        <v>0</v>
      </c>
      <c r="H71" s="51">
        <v>0</v>
      </c>
      <c r="I71" s="51">
        <v>14.6</v>
      </c>
      <c r="J71" s="51">
        <v>58.1</v>
      </c>
      <c r="K71" s="52" t="s">
        <v>56</v>
      </c>
      <c r="L71" s="51">
        <v>4.25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240</v>
      </c>
      <c r="G74" s="21">
        <f t="shared" ref="G74:L74" si="15">SUM(G70:G73)</f>
        <v>2.4</v>
      </c>
      <c r="H74" s="21">
        <f t="shared" si="15"/>
        <v>1.9</v>
      </c>
      <c r="I74" s="21">
        <f t="shared" si="15"/>
        <v>44.6</v>
      </c>
      <c r="J74" s="21">
        <f t="shared" si="15"/>
        <v>204.5</v>
      </c>
      <c r="K74" s="21"/>
      <c r="L74" s="21">
        <f t="shared" si="15"/>
        <v>8.25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16">SUM(G75:G80)</f>
        <v>0</v>
      </c>
      <c r="H81" s="21">
        <f t="shared" ref="H81" si="17">SUM(H75:H80)</f>
        <v>0</v>
      </c>
      <c r="I81" s="21">
        <f t="shared" ref="I81" si="18">SUM(I75:I80)</f>
        <v>0</v>
      </c>
      <c r="J81" s="21">
        <f t="shared" ref="J81" si="19">SUM(J75:J80)</f>
        <v>0</v>
      </c>
      <c r="K81" s="27"/>
      <c r="L81" s="21">
        <f t="shared" ref="L81" ca="1" si="20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1">SUM(G82:G87)</f>
        <v>0</v>
      </c>
      <c r="H88" s="21">
        <f t="shared" ref="H88" si="22">SUM(H82:H87)</f>
        <v>0</v>
      </c>
      <c r="I88" s="21">
        <f t="shared" ref="I88" si="23">SUM(I82:I87)</f>
        <v>0</v>
      </c>
      <c r="J88" s="21">
        <f t="shared" ref="J88" si="24">SUM(J82:J87)</f>
        <v>0</v>
      </c>
      <c r="K88" s="27"/>
      <c r="L88" s="21">
        <f t="shared" ref="L88" ca="1" si="25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96" t="s">
        <v>4</v>
      </c>
      <c r="D89" s="97"/>
      <c r="E89" s="33"/>
      <c r="F89" s="34">
        <f>F55+F59+F69+F74+F81+F88</f>
        <v>980</v>
      </c>
      <c r="G89" s="34">
        <f t="shared" ref="G89" si="26">G55+G59+G69+G74+G81+G88</f>
        <v>33.671999999999997</v>
      </c>
      <c r="H89" s="34">
        <f t="shared" ref="H89" si="27">H55+H59+H69+H74+H81+H88</f>
        <v>27.923999999999996</v>
      </c>
      <c r="I89" s="34">
        <f t="shared" ref="I89" si="28">I55+I59+I69+I74+I81+I88</f>
        <v>173.124</v>
      </c>
      <c r="J89" s="34">
        <f t="shared" ref="J89" si="29">J55+J59+J69+J74+J81+J88</f>
        <v>1053.82</v>
      </c>
      <c r="K89" s="35"/>
      <c r="L89" s="34">
        <f>SUM(L55,L59,L74)</f>
        <v>94.47999999999999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60" t="s">
        <v>64</v>
      </c>
      <c r="F90" s="48" t="s">
        <v>65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66</v>
      </c>
      <c r="L90" s="48">
        <v>32.270000000000003</v>
      </c>
    </row>
    <row r="91" spans="1:12" ht="15" x14ac:dyDescent="0.25">
      <c r="A91" s="25"/>
      <c r="B91" s="16"/>
      <c r="C91" s="11"/>
      <c r="D91" s="7" t="s">
        <v>22</v>
      </c>
      <c r="E91" s="63" t="s">
        <v>75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79</v>
      </c>
      <c r="L91" s="51">
        <v>10.95</v>
      </c>
    </row>
    <row r="92" spans="1:12" ht="15" x14ac:dyDescent="0.25">
      <c r="A92" s="25"/>
      <c r="B92" s="16"/>
      <c r="C92" s="11"/>
      <c r="D92" s="7" t="s">
        <v>32</v>
      </c>
      <c r="E92" s="60" t="s">
        <v>52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61" t="s">
        <v>33</v>
      </c>
      <c r="E93" s="60" t="s">
        <v>53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1" t="s">
        <v>30</v>
      </c>
      <c r="E95" s="59"/>
      <c r="F95" s="51"/>
      <c r="G95" s="51"/>
      <c r="H95" s="51"/>
      <c r="I95" s="51"/>
      <c r="J95" s="51"/>
      <c r="K95" s="52"/>
      <c r="L95" s="51"/>
    </row>
    <row r="96" spans="1:12" ht="15.75" thickBot="1" x14ac:dyDescent="0.3">
      <c r="A96" s="25"/>
      <c r="B96" s="16"/>
      <c r="C96" s="11"/>
      <c r="D96" s="62" t="s">
        <v>27</v>
      </c>
      <c r="E96" s="59" t="s">
        <v>77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82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:J97" si="30">SUM(G90:G96)</f>
        <v>19.275000000000002</v>
      </c>
      <c r="H97" s="21">
        <f t="shared" si="30"/>
        <v>24.342999999999996</v>
      </c>
      <c r="I97" s="21">
        <f t="shared" si="30"/>
        <v>89.429999999999993</v>
      </c>
      <c r="J97" s="21">
        <f t="shared" si="30"/>
        <v>615.32000000000005</v>
      </c>
      <c r="K97" s="27"/>
      <c r="L97" s="21">
        <f>SUM(L90:L96)</f>
        <v>48.44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5" t="s">
        <v>21</v>
      </c>
      <c r="E98" s="64" t="s">
        <v>107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65" t="s">
        <v>108</v>
      </c>
      <c r="L98" s="51">
        <v>10.27</v>
      </c>
    </row>
    <row r="99" spans="1:12" ht="15" x14ac:dyDescent="0.25">
      <c r="A99" s="25"/>
      <c r="B99" s="16"/>
      <c r="C99" s="11"/>
      <c r="D99" s="7" t="s">
        <v>22</v>
      </c>
      <c r="E99" s="63" t="s">
        <v>49</v>
      </c>
      <c r="F99" s="51" t="s">
        <v>50</v>
      </c>
      <c r="G99" s="51">
        <v>0.53</v>
      </c>
      <c r="H99" s="51">
        <v>0</v>
      </c>
      <c r="I99" s="51">
        <v>9.4700000000000006</v>
      </c>
      <c r="J99" s="51">
        <v>40</v>
      </c>
      <c r="K99" s="66" t="s">
        <v>51</v>
      </c>
      <c r="L99" s="51">
        <v>1.65</v>
      </c>
    </row>
    <row r="100" spans="1:12" ht="15" x14ac:dyDescent="0.25">
      <c r="A100" s="25"/>
      <c r="B100" s="16"/>
      <c r="C100" s="11"/>
      <c r="D100" s="58" t="s">
        <v>33</v>
      </c>
      <c r="E100" s="60" t="s">
        <v>52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2.56</v>
      </c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190</v>
      </c>
      <c r="G101" s="21">
        <f t="shared" ref="G101:K101" si="31">SUM(G98:G100)</f>
        <v>8.67</v>
      </c>
      <c r="H101" s="21">
        <f t="shared" si="31"/>
        <v>6.32</v>
      </c>
      <c r="I101" s="21">
        <f t="shared" si="31"/>
        <v>56.57</v>
      </c>
      <c r="J101" s="21">
        <f t="shared" si="31"/>
        <v>318.60000000000002</v>
      </c>
      <c r="K101" s="21">
        <f t="shared" si="31"/>
        <v>0</v>
      </c>
      <c r="L101" s="21">
        <f>SUM(L98:L100)</f>
        <v>14.48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32">SUM(G102:G110)</f>
        <v>0</v>
      </c>
      <c r="H111" s="21">
        <f t="shared" ref="H111" si="33">SUM(H102:H110)</f>
        <v>0</v>
      </c>
      <c r="I111" s="21">
        <f t="shared" ref="I111" si="34">SUM(I102:I110)</f>
        <v>0</v>
      </c>
      <c r="J111" s="21">
        <f t="shared" ref="J111" si="35">SUM(J102:J110)</f>
        <v>0</v>
      </c>
      <c r="K111" s="27"/>
      <c r="L111" s="21">
        <f t="shared" ref="L111" ca="1" si="3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83</v>
      </c>
      <c r="F112" s="51" t="s">
        <v>84</v>
      </c>
      <c r="G112" s="51">
        <v>3</v>
      </c>
      <c r="H112" s="51">
        <v>6</v>
      </c>
      <c r="I112" s="51">
        <v>19.600000000000001</v>
      </c>
      <c r="J112" s="51">
        <v>144.30000000000001</v>
      </c>
      <c r="K112" s="67" t="s">
        <v>85</v>
      </c>
      <c r="L112" s="51">
        <v>7.81</v>
      </c>
    </row>
    <row r="113" spans="1:12" ht="15" x14ac:dyDescent="0.25">
      <c r="A113" s="25"/>
      <c r="B113" s="16"/>
      <c r="C113" s="11"/>
      <c r="D113" s="12" t="s">
        <v>31</v>
      </c>
      <c r="E113" s="50" t="s">
        <v>49</v>
      </c>
      <c r="F113" s="68" t="s">
        <v>50</v>
      </c>
      <c r="G113" s="51">
        <v>0.53</v>
      </c>
      <c r="H113" s="51">
        <v>0</v>
      </c>
      <c r="I113" s="51">
        <v>9.4700000000000006</v>
      </c>
      <c r="J113" s="51">
        <v>40</v>
      </c>
      <c r="K113" s="69" t="s">
        <v>51</v>
      </c>
      <c r="L113" s="51">
        <v>1.65</v>
      </c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:L116" si="37">SUM(G112:G115)</f>
        <v>3.5300000000000002</v>
      </c>
      <c r="H116" s="21">
        <f t="shared" si="37"/>
        <v>6</v>
      </c>
      <c r="I116" s="21">
        <f t="shared" si="37"/>
        <v>29.07</v>
      </c>
      <c r="J116" s="21">
        <f t="shared" si="37"/>
        <v>184.3</v>
      </c>
      <c r="K116" s="21">
        <f t="shared" si="37"/>
        <v>0</v>
      </c>
      <c r="L116" s="21">
        <f t="shared" si="37"/>
        <v>9.4599999999999991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38">SUM(G117:G122)</f>
        <v>0</v>
      </c>
      <c r="H123" s="21">
        <f t="shared" ref="H123" si="39">SUM(H117:H122)</f>
        <v>0</v>
      </c>
      <c r="I123" s="21">
        <f t="shared" ref="I123" si="40">SUM(I117:I122)</f>
        <v>0</v>
      </c>
      <c r="J123" s="21">
        <f t="shared" ref="J123" si="41">SUM(J117:J122)</f>
        <v>0</v>
      </c>
      <c r="K123" s="27"/>
      <c r="L123" s="21">
        <f t="shared" ref="L123" ca="1" si="42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43">SUM(G124:G129)</f>
        <v>0</v>
      </c>
      <c r="H130" s="21">
        <f t="shared" ref="H130" si="44">SUM(H124:H129)</f>
        <v>0</v>
      </c>
      <c r="I130" s="21">
        <f t="shared" ref="I130" si="45">SUM(I124:I129)</f>
        <v>0</v>
      </c>
      <c r="J130" s="21">
        <f t="shared" ref="J130" si="46">SUM(J124:J129)</f>
        <v>0</v>
      </c>
      <c r="K130" s="27"/>
      <c r="L130" s="21">
        <f t="shared" ref="L130" ca="1" si="47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96" t="s">
        <v>4</v>
      </c>
      <c r="D131" s="97"/>
      <c r="E131" s="33"/>
      <c r="F131" s="34">
        <f>F97+F101+F111+F116+F123+F130</f>
        <v>490</v>
      </c>
      <c r="G131" s="34">
        <f t="shared" ref="G131" si="48">G97+G101+G111+G116+G123+G130</f>
        <v>31.475000000000001</v>
      </c>
      <c r="H131" s="34">
        <f t="shared" ref="H131" si="49">H97+H101+H111+H116+H123+H130</f>
        <v>36.662999999999997</v>
      </c>
      <c r="I131" s="34">
        <f t="shared" ref="I131" si="50">I97+I101+I111+I116+I123+I130</f>
        <v>175.07</v>
      </c>
      <c r="J131" s="34">
        <f t="shared" ref="J131" si="51">J97+J101+J111+J116+J123+J130</f>
        <v>1118.22</v>
      </c>
      <c r="K131" s="35"/>
      <c r="L131" s="34">
        <f>SUM(L97,L101,L116)</f>
        <v>72.38</v>
      </c>
    </row>
    <row r="132" spans="1:12" ht="15" x14ac:dyDescent="0.25">
      <c r="A132" s="22">
        <v>1</v>
      </c>
      <c r="B132" s="23">
        <v>4</v>
      </c>
      <c r="C132" s="24" t="s">
        <v>20</v>
      </c>
      <c r="D132" s="7" t="s">
        <v>29</v>
      </c>
      <c r="E132" s="60" t="s">
        <v>92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73" t="s">
        <v>94</v>
      </c>
      <c r="L132" s="48">
        <v>43.79</v>
      </c>
    </row>
    <row r="133" spans="1:12" ht="15" x14ac:dyDescent="0.25">
      <c r="A133" s="25"/>
      <c r="B133" s="16"/>
      <c r="C133" s="11"/>
      <c r="D133" s="7" t="s">
        <v>22</v>
      </c>
      <c r="E133" s="63" t="s">
        <v>49</v>
      </c>
      <c r="F133" s="68" t="s">
        <v>50</v>
      </c>
      <c r="G133" s="51">
        <v>0.53</v>
      </c>
      <c r="H133" s="51">
        <v>0</v>
      </c>
      <c r="I133" s="51">
        <v>9.4700000000000006</v>
      </c>
      <c r="J133" s="51">
        <v>40</v>
      </c>
      <c r="K133" s="69" t="s">
        <v>51</v>
      </c>
      <c r="L133" s="51">
        <v>1.65</v>
      </c>
    </row>
    <row r="134" spans="1:12" ht="15" x14ac:dyDescent="0.25">
      <c r="A134" s="25"/>
      <c r="B134" s="16"/>
      <c r="C134" s="11"/>
      <c r="D134" s="7" t="s">
        <v>32</v>
      </c>
      <c r="E134" s="60" t="s">
        <v>52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61" t="s">
        <v>33</v>
      </c>
      <c r="E135" s="60" t="s">
        <v>53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61" t="s">
        <v>30</v>
      </c>
      <c r="E136" s="59" t="s">
        <v>87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69" t="s">
        <v>90</v>
      </c>
      <c r="L136" s="51">
        <v>11.61</v>
      </c>
    </row>
    <row r="137" spans="1:12" ht="15" x14ac:dyDescent="0.25">
      <c r="A137" s="25"/>
      <c r="B137" s="16"/>
      <c r="C137" s="11"/>
      <c r="D137" s="70" t="s">
        <v>24</v>
      </c>
      <c r="E137" s="71"/>
      <c r="F137" s="51"/>
      <c r="G137" s="51"/>
      <c r="H137" s="51"/>
      <c r="I137" s="51"/>
      <c r="J137" s="51"/>
      <c r="K137" s="52"/>
      <c r="L137" s="51"/>
    </row>
    <row r="138" spans="1:12" ht="15.75" thickBot="1" x14ac:dyDescent="0.3">
      <c r="A138" s="25"/>
      <c r="B138" s="16"/>
      <c r="C138" s="11"/>
      <c r="D138" s="62" t="s">
        <v>27</v>
      </c>
      <c r="E138" s="72" t="s">
        <v>88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69" t="s">
        <v>91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f>SUM(F132:F138)</f>
        <v>340</v>
      </c>
      <c r="G139" s="21">
        <f t="shared" ref="G139:L139" si="52">SUM(G132:G138)</f>
        <v>23.31</v>
      </c>
      <c r="H139" s="21">
        <f t="shared" si="52"/>
        <v>28.422999999999998</v>
      </c>
      <c r="I139" s="21">
        <f t="shared" si="52"/>
        <v>68.87</v>
      </c>
      <c r="J139" s="21">
        <f t="shared" si="52"/>
        <v>636.92000000000007</v>
      </c>
      <c r="K139" s="21">
        <f t="shared" si="52"/>
        <v>0</v>
      </c>
      <c r="L139" s="21">
        <f t="shared" si="52"/>
        <v>66.260000000000005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5" t="s">
        <v>21</v>
      </c>
      <c r="E140" s="64" t="s">
        <v>132</v>
      </c>
      <c r="F140" s="51">
        <v>150</v>
      </c>
      <c r="G140" s="51">
        <v>5.0999999999999996</v>
      </c>
      <c r="H140" s="51">
        <v>6.0750000000000002</v>
      </c>
      <c r="I140" s="51">
        <v>30.8</v>
      </c>
      <c r="J140" s="51">
        <v>197.55</v>
      </c>
      <c r="K140" s="65" t="s">
        <v>113</v>
      </c>
      <c r="L140" s="51">
        <v>11.17</v>
      </c>
    </row>
    <row r="141" spans="1:12" ht="15" x14ac:dyDescent="0.25">
      <c r="A141" s="25"/>
      <c r="B141" s="16"/>
      <c r="C141" s="11"/>
      <c r="D141" s="7" t="s">
        <v>22</v>
      </c>
      <c r="E141" s="63" t="s">
        <v>55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74" t="s">
        <v>56</v>
      </c>
      <c r="L141" s="51">
        <v>3.45</v>
      </c>
    </row>
    <row r="142" spans="1:12" ht="15" x14ac:dyDescent="0.25">
      <c r="A142" s="25"/>
      <c r="B142" s="16"/>
      <c r="C142" s="11"/>
      <c r="D142" s="58" t="s">
        <v>33</v>
      </c>
      <c r="E142" s="60" t="s">
        <v>52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2.56</v>
      </c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390</v>
      </c>
      <c r="G143" s="21">
        <f t="shared" ref="G143:L143" si="53">SUM(G140:G142)</f>
        <v>8.14</v>
      </c>
      <c r="H143" s="21">
        <f t="shared" si="53"/>
        <v>6.3950000000000005</v>
      </c>
      <c r="I143" s="21">
        <f t="shared" si="53"/>
        <v>65</v>
      </c>
      <c r="J143" s="21">
        <f t="shared" si="53"/>
        <v>350.25</v>
      </c>
      <c r="K143" s="21">
        <f t="shared" si="53"/>
        <v>0</v>
      </c>
      <c r="L143" s="21">
        <f t="shared" si="53"/>
        <v>17.18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54">SUM(G144:G152)</f>
        <v>0</v>
      </c>
      <c r="H153" s="21">
        <f t="shared" ref="H153" si="55">SUM(H144:H152)</f>
        <v>0</v>
      </c>
      <c r="I153" s="21">
        <f t="shared" ref="I153" si="56">SUM(I144:I152)</f>
        <v>0</v>
      </c>
      <c r="J153" s="21">
        <f t="shared" ref="J153" si="57">SUM(J144:J152)</f>
        <v>0</v>
      </c>
      <c r="K153" s="27"/>
      <c r="L153" s="21">
        <f t="shared" ref="L153" ca="1" si="58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61</v>
      </c>
      <c r="F154" s="51">
        <v>40</v>
      </c>
      <c r="G154" s="51">
        <v>2.9</v>
      </c>
      <c r="H154" s="51">
        <v>3.7</v>
      </c>
      <c r="I154" s="51">
        <v>28.8</v>
      </c>
      <c r="J154" s="51">
        <v>161.69999999999999</v>
      </c>
      <c r="K154" s="52">
        <v>2008</v>
      </c>
      <c r="L154" s="51">
        <v>3.6</v>
      </c>
    </row>
    <row r="155" spans="1:12" ht="15" x14ac:dyDescent="0.25">
      <c r="A155" s="25"/>
      <c r="B155" s="16"/>
      <c r="C155" s="11"/>
      <c r="D155" s="12" t="s">
        <v>31</v>
      </c>
      <c r="E155" s="63" t="s">
        <v>49</v>
      </c>
      <c r="F155" s="68" t="s">
        <v>50</v>
      </c>
      <c r="G155" s="51">
        <v>0.53</v>
      </c>
      <c r="H155" s="51">
        <v>0</v>
      </c>
      <c r="I155" s="51">
        <v>9.4700000000000006</v>
      </c>
      <c r="J155" s="51">
        <v>40</v>
      </c>
      <c r="K155" s="69" t="s">
        <v>51</v>
      </c>
      <c r="L155" s="51">
        <v>1.65</v>
      </c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40</v>
      </c>
      <c r="G158" s="21">
        <f t="shared" ref="G158:L158" si="59">SUM(G154:G157)</f>
        <v>3.4299999999999997</v>
      </c>
      <c r="H158" s="21">
        <f t="shared" si="59"/>
        <v>3.7</v>
      </c>
      <c r="I158" s="21">
        <f t="shared" si="59"/>
        <v>38.270000000000003</v>
      </c>
      <c r="J158" s="21">
        <f t="shared" si="59"/>
        <v>201.7</v>
      </c>
      <c r="K158" s="21"/>
      <c r="L158" s="21">
        <f t="shared" si="59"/>
        <v>5.25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60">SUM(G159:G164)</f>
        <v>0</v>
      </c>
      <c r="H165" s="21">
        <f t="shared" ref="H165" si="61">SUM(H159:H164)</f>
        <v>0</v>
      </c>
      <c r="I165" s="21">
        <f t="shared" ref="I165" si="62">SUM(I159:I164)</f>
        <v>0</v>
      </c>
      <c r="J165" s="21">
        <f t="shared" ref="J165" si="63">SUM(J159:J164)</f>
        <v>0</v>
      </c>
      <c r="K165" s="27"/>
      <c r="L165" s="21">
        <f t="shared" ref="L165" ca="1" si="64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65">SUM(G166:G171)</f>
        <v>0</v>
      </c>
      <c r="H172" s="21">
        <f t="shared" ref="H172" si="66">SUM(H166:H171)</f>
        <v>0</v>
      </c>
      <c r="I172" s="21">
        <f t="shared" ref="I172" si="67">SUM(I166:I171)</f>
        <v>0</v>
      </c>
      <c r="J172" s="21">
        <f t="shared" ref="J172" si="68">SUM(J166:J171)</f>
        <v>0</v>
      </c>
      <c r="K172" s="27"/>
      <c r="L172" s="21">
        <f t="shared" ref="L172" ca="1" si="69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96" t="s">
        <v>4</v>
      </c>
      <c r="D173" s="97"/>
      <c r="E173" s="33"/>
      <c r="F173" s="34">
        <f>F139+F143+F153+F158+F165+F172</f>
        <v>770</v>
      </c>
      <c r="G173" s="34">
        <f t="shared" ref="G173" si="70">G139+G143+G153+G158+G165+G172</f>
        <v>34.879999999999995</v>
      </c>
      <c r="H173" s="34">
        <f t="shared" ref="H173" si="71">H139+H143+H153+H158+H165+H172</f>
        <v>38.518000000000001</v>
      </c>
      <c r="I173" s="34">
        <f t="shared" ref="I173" si="72">I139+I143+I153+I158+I165+I172</f>
        <v>172.14000000000001</v>
      </c>
      <c r="J173" s="34">
        <f t="shared" ref="J173" si="73">J139+J143+J153+J158+J165+J172</f>
        <v>1188.8700000000001</v>
      </c>
      <c r="K173" s="35"/>
      <c r="L173" s="34">
        <f>SUM(L139,L143,L158)</f>
        <v>88.69</v>
      </c>
    </row>
    <row r="174" spans="1:12" ht="15" x14ac:dyDescent="0.25">
      <c r="A174" s="22">
        <v>1</v>
      </c>
      <c r="B174" s="23">
        <v>5</v>
      </c>
      <c r="C174" s="24" t="s">
        <v>20</v>
      </c>
      <c r="D174" s="7" t="s">
        <v>29</v>
      </c>
      <c r="E174" s="60" t="s">
        <v>86</v>
      </c>
      <c r="F174" s="48">
        <v>90</v>
      </c>
      <c r="G174" s="48">
        <v>11.52</v>
      </c>
      <c r="H174" s="48">
        <v>6.04</v>
      </c>
      <c r="I174" s="48">
        <v>21.78</v>
      </c>
      <c r="J174" s="48">
        <v>178.8</v>
      </c>
      <c r="K174" s="75" t="s">
        <v>89</v>
      </c>
      <c r="L174" s="48">
        <v>27.75</v>
      </c>
    </row>
    <row r="175" spans="1:12" ht="15" x14ac:dyDescent="0.25">
      <c r="A175" s="25"/>
      <c r="B175" s="16"/>
      <c r="C175" s="11"/>
      <c r="D175" s="7" t="s">
        <v>22</v>
      </c>
      <c r="E175" s="63" t="s">
        <v>49</v>
      </c>
      <c r="F175" s="51" t="s">
        <v>50</v>
      </c>
      <c r="G175" s="51">
        <v>0.53</v>
      </c>
      <c r="H175" s="51">
        <v>0</v>
      </c>
      <c r="I175" s="51">
        <v>9.4700000000000006</v>
      </c>
      <c r="J175" s="51">
        <v>40</v>
      </c>
      <c r="K175" s="66" t="s">
        <v>51</v>
      </c>
      <c r="L175" s="51">
        <v>1.65</v>
      </c>
    </row>
    <row r="176" spans="1:12" ht="15" x14ac:dyDescent="0.25">
      <c r="A176" s="25"/>
      <c r="B176" s="16"/>
      <c r="C176" s="11"/>
      <c r="D176" s="7" t="s">
        <v>32</v>
      </c>
      <c r="E176" s="60" t="s">
        <v>52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1.28</v>
      </c>
    </row>
    <row r="177" spans="1:12" ht="15" x14ac:dyDescent="0.25">
      <c r="A177" s="25"/>
      <c r="B177" s="16"/>
      <c r="C177" s="11"/>
      <c r="D177" s="61" t="s">
        <v>33</v>
      </c>
      <c r="E177" s="60" t="s">
        <v>53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1.28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1" t="s">
        <v>30</v>
      </c>
      <c r="E179" s="59" t="s">
        <v>93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76" t="s">
        <v>95</v>
      </c>
      <c r="L179" s="51">
        <v>14.54</v>
      </c>
    </row>
    <row r="180" spans="1:12" ht="15.75" thickBot="1" x14ac:dyDescent="0.3">
      <c r="A180" s="25"/>
      <c r="B180" s="16"/>
      <c r="C180" s="11"/>
      <c r="D180" s="62" t="s">
        <v>27</v>
      </c>
      <c r="E180" s="59" t="s">
        <v>60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76" t="s">
        <v>59</v>
      </c>
      <c r="L180" s="51">
        <v>2.73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f>SUM(F174:F180)</f>
        <v>340</v>
      </c>
      <c r="G181" s="21">
        <f t="shared" ref="G181:L181" si="74">SUM(G174:G180)</f>
        <v>18.885999999999996</v>
      </c>
      <c r="H181" s="21">
        <f t="shared" si="74"/>
        <v>17.132000000000001</v>
      </c>
      <c r="I181" s="21">
        <f t="shared" si="74"/>
        <v>93.399999999999991</v>
      </c>
      <c r="J181" s="21">
        <f t="shared" si="74"/>
        <v>607.12</v>
      </c>
      <c r="K181" s="21">
        <f t="shared" si="74"/>
        <v>0</v>
      </c>
      <c r="L181" s="21">
        <f t="shared" si="74"/>
        <v>49.23</v>
      </c>
    </row>
    <row r="182" spans="1:12" ht="30" x14ac:dyDescent="0.25">
      <c r="A182" s="28">
        <f>A174</f>
        <v>1</v>
      </c>
      <c r="B182" s="14">
        <f>B174</f>
        <v>5</v>
      </c>
      <c r="C182" s="10" t="s">
        <v>25</v>
      </c>
      <c r="D182" s="5" t="s">
        <v>21</v>
      </c>
      <c r="E182" s="64" t="s">
        <v>96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65" t="s">
        <v>97</v>
      </c>
      <c r="L182" s="51">
        <v>13.84</v>
      </c>
    </row>
    <row r="183" spans="1:12" ht="15" x14ac:dyDescent="0.25">
      <c r="A183" s="25"/>
      <c r="B183" s="16"/>
      <c r="C183" s="11"/>
      <c r="D183" s="7" t="s">
        <v>22</v>
      </c>
      <c r="E183" s="63" t="s">
        <v>49</v>
      </c>
      <c r="F183" s="51" t="s">
        <v>50</v>
      </c>
      <c r="G183" s="51">
        <v>0.53</v>
      </c>
      <c r="H183" s="51">
        <v>0</v>
      </c>
      <c r="I183" s="51">
        <v>9.4700000000000006</v>
      </c>
      <c r="J183" s="51">
        <v>40</v>
      </c>
      <c r="K183" s="66" t="s">
        <v>51</v>
      </c>
      <c r="L183" s="51">
        <v>1.65</v>
      </c>
    </row>
    <row r="184" spans="1:12" ht="15" x14ac:dyDescent="0.25">
      <c r="A184" s="25"/>
      <c r="B184" s="16"/>
      <c r="C184" s="11"/>
      <c r="D184" s="58" t="s">
        <v>33</v>
      </c>
      <c r="E184" s="60" t="s">
        <v>53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2.56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290</v>
      </c>
      <c r="G185" s="21">
        <f t="shared" ref="G185:L185" si="75">SUM(G182:G184)</f>
        <v>6.83</v>
      </c>
      <c r="H185" s="21">
        <f t="shared" si="75"/>
        <v>2.4</v>
      </c>
      <c r="I185" s="21">
        <f t="shared" si="75"/>
        <v>40.770000000000003</v>
      </c>
      <c r="J185" s="21">
        <f t="shared" si="75"/>
        <v>219</v>
      </c>
      <c r="K185" s="21">
        <f t="shared" si="75"/>
        <v>0</v>
      </c>
      <c r="L185" s="21">
        <f t="shared" si="75"/>
        <v>18.05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.75" thickBot="1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76">SUM(G186:G194)</f>
        <v>0</v>
      </c>
      <c r="H195" s="21">
        <f t="shared" ref="H195" si="77">SUM(H186:H194)</f>
        <v>0</v>
      </c>
      <c r="I195" s="21">
        <f t="shared" ref="I195" si="78">SUM(I186:I194)</f>
        <v>0</v>
      </c>
      <c r="J195" s="21">
        <f t="shared" ref="J195" si="79">SUM(J186:J194)</f>
        <v>0</v>
      </c>
      <c r="K195" s="27"/>
      <c r="L195" s="21">
        <f t="shared" ref="L195" ca="1" si="80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64" t="s">
        <v>98</v>
      </c>
      <c r="F196" s="89">
        <v>40</v>
      </c>
      <c r="G196" s="51">
        <v>2.4</v>
      </c>
      <c r="H196" s="51">
        <v>1.9</v>
      </c>
      <c r="I196" s="51">
        <v>30</v>
      </c>
      <c r="J196" s="51">
        <v>146.4</v>
      </c>
      <c r="K196" s="65" t="s">
        <v>99</v>
      </c>
      <c r="L196" s="91">
        <v>4</v>
      </c>
    </row>
    <row r="197" spans="1:12" ht="15" x14ac:dyDescent="0.25">
      <c r="A197" s="25"/>
      <c r="B197" s="16"/>
      <c r="C197" s="11"/>
      <c r="D197" s="12" t="s">
        <v>31</v>
      </c>
      <c r="E197" s="63" t="s">
        <v>55</v>
      </c>
      <c r="F197" s="90">
        <v>200</v>
      </c>
      <c r="G197" s="51">
        <v>0</v>
      </c>
      <c r="H197" s="51">
        <v>0</v>
      </c>
      <c r="I197" s="51">
        <v>14.6</v>
      </c>
      <c r="J197" s="51">
        <v>58.1</v>
      </c>
      <c r="K197" s="66" t="s">
        <v>56</v>
      </c>
      <c r="L197" s="92">
        <v>4.25</v>
      </c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88">
        <f>SUM(F196:F199)</f>
        <v>240</v>
      </c>
      <c r="G200" s="88">
        <f t="shared" ref="G200:L200" si="81">SUM(G196:G199)</f>
        <v>2.4</v>
      </c>
      <c r="H200" s="88">
        <f t="shared" si="81"/>
        <v>1.9</v>
      </c>
      <c r="I200" s="88">
        <f t="shared" si="81"/>
        <v>44.6</v>
      </c>
      <c r="J200" s="88">
        <f t="shared" si="81"/>
        <v>204.5</v>
      </c>
      <c r="K200" s="88">
        <f t="shared" si="81"/>
        <v>0</v>
      </c>
      <c r="L200" s="88">
        <f t="shared" si="81"/>
        <v>8.25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82">SUM(G201:G206)</f>
        <v>0</v>
      </c>
      <c r="H207" s="21">
        <f t="shared" ref="H207" si="83">SUM(H201:H206)</f>
        <v>0</v>
      </c>
      <c r="I207" s="21">
        <f t="shared" ref="I207" si="84">SUM(I201:I206)</f>
        <v>0</v>
      </c>
      <c r="J207" s="21">
        <f t="shared" ref="J207" si="85">SUM(J201:J206)</f>
        <v>0</v>
      </c>
      <c r="K207" s="27"/>
      <c r="L207" s="21">
        <f t="shared" ref="L207" ca="1" si="86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87">SUM(G208:G213)</f>
        <v>0</v>
      </c>
      <c r="H214" s="21">
        <f t="shared" ref="H214" si="88">SUM(H208:H213)</f>
        <v>0</v>
      </c>
      <c r="I214" s="21">
        <f t="shared" ref="I214" si="89">SUM(I208:I213)</f>
        <v>0</v>
      </c>
      <c r="J214" s="21">
        <f t="shared" ref="J214" si="90">SUM(J208:J213)</f>
        <v>0</v>
      </c>
      <c r="K214" s="27"/>
      <c r="L214" s="21">
        <f t="shared" ref="L214" ca="1" si="91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96" t="s">
        <v>4</v>
      </c>
      <c r="D215" s="97"/>
      <c r="E215" s="33"/>
      <c r="F215" s="93">
        <f>F181+F185+F195+F200+F207+F214</f>
        <v>870</v>
      </c>
      <c r="G215" s="93">
        <f t="shared" ref="G215:J215" si="92">G181+G185+G195+G200+G207+G214</f>
        <v>28.115999999999993</v>
      </c>
      <c r="H215" s="93">
        <f t="shared" si="92"/>
        <v>21.431999999999999</v>
      </c>
      <c r="I215" s="93">
        <f t="shared" si="92"/>
        <v>178.76999999999998</v>
      </c>
      <c r="J215" s="93">
        <f t="shared" si="92"/>
        <v>1030.6199999999999</v>
      </c>
      <c r="K215" s="35"/>
      <c r="L215" s="93">
        <f>SUM(L181,L185,L200)</f>
        <v>75.53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63" t="s">
        <v>100</v>
      </c>
      <c r="F216" s="77" t="s">
        <v>105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78" t="s">
        <v>102</v>
      </c>
      <c r="L216" s="48">
        <v>57.38</v>
      </c>
    </row>
    <row r="217" spans="1:12" ht="15" x14ac:dyDescent="0.25">
      <c r="A217" s="25"/>
      <c r="B217" s="16"/>
      <c r="C217" s="11"/>
      <c r="D217" s="7" t="s">
        <v>22</v>
      </c>
      <c r="E217" s="63" t="s">
        <v>101</v>
      </c>
      <c r="F217" s="77" t="s">
        <v>106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66" t="s">
        <v>103</v>
      </c>
      <c r="L217" s="51">
        <v>3.09</v>
      </c>
    </row>
    <row r="218" spans="1:12" ht="15" x14ac:dyDescent="0.25">
      <c r="A218" s="25"/>
      <c r="B218" s="16"/>
      <c r="C218" s="11"/>
      <c r="D218" s="7" t="s">
        <v>32</v>
      </c>
      <c r="E218" s="60" t="s">
        <v>52</v>
      </c>
      <c r="F218" s="94">
        <v>30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1.92</v>
      </c>
    </row>
    <row r="219" spans="1:12" ht="15" x14ac:dyDescent="0.25">
      <c r="A219" s="25"/>
      <c r="B219" s="16"/>
      <c r="C219" s="11"/>
      <c r="D219" s="61" t="s">
        <v>33</v>
      </c>
      <c r="E219" s="60" t="s">
        <v>53</v>
      </c>
      <c r="F219" s="94">
        <v>30</v>
      </c>
      <c r="G219" s="51">
        <v>1.5</v>
      </c>
      <c r="H219" s="51">
        <v>0.3</v>
      </c>
      <c r="I219" s="51">
        <v>13.5</v>
      </c>
      <c r="J219" s="51">
        <v>66</v>
      </c>
      <c r="K219" s="52"/>
      <c r="L219" s="51">
        <v>1.92</v>
      </c>
    </row>
    <row r="220" spans="1:12" ht="15" x14ac:dyDescent="0.25">
      <c r="A220" s="25"/>
      <c r="B220" s="16"/>
      <c r="C220" s="11"/>
      <c r="D220" s="7" t="s">
        <v>24</v>
      </c>
      <c r="E220" s="63"/>
      <c r="F220" s="77"/>
      <c r="G220" s="51"/>
      <c r="H220" s="51"/>
      <c r="I220" s="51"/>
      <c r="J220" s="51"/>
      <c r="K220" s="52"/>
      <c r="L220" s="51"/>
    </row>
    <row r="221" spans="1:12" ht="15.75" thickBot="1" x14ac:dyDescent="0.3">
      <c r="A221" s="25"/>
      <c r="B221" s="16"/>
      <c r="C221" s="11"/>
      <c r="D221" s="62" t="s">
        <v>27</v>
      </c>
      <c r="E221" s="60" t="s">
        <v>69</v>
      </c>
      <c r="F221" s="94">
        <v>60</v>
      </c>
      <c r="G221" s="51">
        <v>0.78</v>
      </c>
      <c r="H221" s="51">
        <v>1.94</v>
      </c>
      <c r="I221" s="51">
        <v>3.87</v>
      </c>
      <c r="J221" s="51">
        <v>36</v>
      </c>
      <c r="K221" s="79" t="s">
        <v>104</v>
      </c>
      <c r="L221" s="51">
        <v>2.58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88">
        <f>SUM(F216:F222)</f>
        <v>120</v>
      </c>
      <c r="G223" s="88">
        <f t="shared" ref="G223:L223" si="93">SUM(G216:G222)</f>
        <v>13.643999999999998</v>
      </c>
      <c r="H223" s="88">
        <f t="shared" si="93"/>
        <v>12.692</v>
      </c>
      <c r="I223" s="88">
        <f t="shared" si="93"/>
        <v>65.465000000000003</v>
      </c>
      <c r="J223" s="88">
        <f t="shared" si="93"/>
        <v>448</v>
      </c>
      <c r="K223" s="88">
        <f t="shared" si="93"/>
        <v>0</v>
      </c>
      <c r="L223" s="88">
        <f t="shared" si="93"/>
        <v>66.89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5" t="s">
        <v>21</v>
      </c>
      <c r="E224" s="64" t="s">
        <v>133</v>
      </c>
      <c r="F224" s="89">
        <v>150</v>
      </c>
      <c r="G224" s="51">
        <v>6.4</v>
      </c>
      <c r="H224" s="51">
        <v>6.7</v>
      </c>
      <c r="I224" s="51">
        <v>35.6</v>
      </c>
      <c r="J224" s="51">
        <v>228.3</v>
      </c>
      <c r="K224" s="82" t="s">
        <v>45</v>
      </c>
      <c r="L224" s="51">
        <v>11.65</v>
      </c>
    </row>
    <row r="225" spans="1:12" ht="15" x14ac:dyDescent="0.25">
      <c r="A225" s="25"/>
      <c r="B225" s="16"/>
      <c r="C225" s="11"/>
      <c r="D225" s="7" t="s">
        <v>22</v>
      </c>
      <c r="E225" s="60" t="s">
        <v>49</v>
      </c>
      <c r="F225" s="80" t="s">
        <v>50</v>
      </c>
      <c r="G225" s="51">
        <v>0.53</v>
      </c>
      <c r="H225" s="51">
        <v>0</v>
      </c>
      <c r="I225" s="51">
        <v>9.4700000000000006</v>
      </c>
      <c r="J225" s="51">
        <v>40</v>
      </c>
      <c r="K225" s="75" t="s">
        <v>51</v>
      </c>
      <c r="L225" s="51">
        <v>1.65</v>
      </c>
    </row>
    <row r="226" spans="1:12" ht="15.75" thickBot="1" x14ac:dyDescent="0.3">
      <c r="A226" s="25"/>
      <c r="B226" s="16"/>
      <c r="C226" s="11"/>
      <c r="D226" s="58" t="s">
        <v>33</v>
      </c>
      <c r="E226" s="60" t="s">
        <v>52</v>
      </c>
      <c r="F226" s="81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2.56</v>
      </c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190</v>
      </c>
      <c r="G227" s="21">
        <f t="shared" ref="G227:L227" si="94">SUM(G224:G226)</f>
        <v>9.9700000000000006</v>
      </c>
      <c r="H227" s="21">
        <f t="shared" si="94"/>
        <v>7.0200000000000005</v>
      </c>
      <c r="I227" s="21">
        <f t="shared" si="94"/>
        <v>64.67</v>
      </c>
      <c r="J227" s="21">
        <f t="shared" si="94"/>
        <v>362.9</v>
      </c>
      <c r="K227" s="21">
        <f t="shared" si="94"/>
        <v>0</v>
      </c>
      <c r="L227" s="21">
        <f t="shared" si="94"/>
        <v>15.860000000000001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95">SUM(G228:G236)</f>
        <v>0</v>
      </c>
      <c r="H237" s="21">
        <f t="shared" ref="H237" si="96">SUM(H228:H236)</f>
        <v>0</v>
      </c>
      <c r="I237" s="21">
        <f t="shared" ref="I237" si="97">SUM(I228:I236)</f>
        <v>0</v>
      </c>
      <c r="J237" s="21">
        <f t="shared" ref="J237" si="98">SUM(J228:J236)</f>
        <v>0</v>
      </c>
      <c r="K237" s="27"/>
      <c r="L237" s="21">
        <f t="shared" ref="L237" ca="1" si="99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00">SUM(G238:G241)</f>
        <v>0</v>
      </c>
      <c r="H242" s="21">
        <f t="shared" ref="H242" si="101">SUM(H238:H241)</f>
        <v>0</v>
      </c>
      <c r="I242" s="21">
        <f t="shared" ref="I242" si="102">SUM(I238:I241)</f>
        <v>0</v>
      </c>
      <c r="J242" s="21">
        <f t="shared" ref="J242" si="103">SUM(J238:J241)</f>
        <v>0</v>
      </c>
      <c r="K242" s="27"/>
      <c r="L242" s="21">
        <f t="shared" ref="L242" ca="1" si="104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05">SUM(G243:G248)</f>
        <v>0</v>
      </c>
      <c r="H249" s="21">
        <f t="shared" ref="H249" si="106">SUM(H243:H248)</f>
        <v>0</v>
      </c>
      <c r="I249" s="21">
        <f t="shared" ref="I249" si="107">SUM(I243:I248)</f>
        <v>0</v>
      </c>
      <c r="J249" s="21">
        <f t="shared" ref="J249" si="108">SUM(J243:J248)</f>
        <v>0</v>
      </c>
      <c r="K249" s="27"/>
      <c r="L249" s="21">
        <f t="shared" ref="L249" ca="1" si="109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10">SUM(G250:G255)</f>
        <v>0</v>
      </c>
      <c r="H256" s="21">
        <f t="shared" ref="H256" si="111">SUM(H250:H255)</f>
        <v>0</v>
      </c>
      <c r="I256" s="21">
        <f t="shared" ref="I256" si="112">SUM(I250:I255)</f>
        <v>0</v>
      </c>
      <c r="J256" s="21">
        <f t="shared" ref="J256" si="113">SUM(J250:J255)</f>
        <v>0</v>
      </c>
      <c r="K256" s="27"/>
      <c r="L256" s="21">
        <f t="shared" ref="L256" ca="1" si="114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96" t="s">
        <v>4</v>
      </c>
      <c r="D257" s="97"/>
      <c r="E257" s="33"/>
      <c r="F257" s="93">
        <f>F223+F227+F237+F242+F249+F256</f>
        <v>310</v>
      </c>
      <c r="G257" s="93">
        <f t="shared" ref="G257:J257" si="115">G223+G227+G237+G242+G249+G256</f>
        <v>23.613999999999997</v>
      </c>
      <c r="H257" s="93">
        <f t="shared" si="115"/>
        <v>19.712</v>
      </c>
      <c r="I257" s="93">
        <f t="shared" si="115"/>
        <v>130.13499999999999</v>
      </c>
      <c r="J257" s="93">
        <f t="shared" si="115"/>
        <v>810.9</v>
      </c>
      <c r="K257" s="35"/>
      <c r="L257" s="93">
        <f>SUM(L223,L227)</f>
        <v>82.75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16">SUM(G258:G264)</f>
        <v>0</v>
      </c>
      <c r="H265" s="21">
        <f t="shared" ref="H265" si="117">SUM(H258:H264)</f>
        <v>0</v>
      </c>
      <c r="I265" s="21">
        <f t="shared" ref="I265" si="118">SUM(I258:I264)</f>
        <v>0</v>
      </c>
      <c r="J265" s="21">
        <f t="shared" ref="J265" si="119">SUM(J258:J264)</f>
        <v>0</v>
      </c>
      <c r="K265" s="27"/>
      <c r="L265" s="21">
        <f t="shared" ref="L265" si="120">SUM(L258:L264)</f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21">SUM(G266:G268)</f>
        <v>0</v>
      </c>
      <c r="H269" s="21">
        <f t="shared" ref="H269" si="122">SUM(H266:H268)</f>
        <v>0</v>
      </c>
      <c r="I269" s="21">
        <f t="shared" ref="I269" si="123">SUM(I266:I268)</f>
        <v>0</v>
      </c>
      <c r="J269" s="21">
        <f t="shared" ref="J269" si="124">SUM(J266:J268)</f>
        <v>0</v>
      </c>
      <c r="K269" s="27"/>
      <c r="L269" s="21">
        <f t="shared" ref="L269" ca="1" si="125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26">SUM(G270:G278)</f>
        <v>0</v>
      </c>
      <c r="H279" s="21">
        <f t="shared" ref="H279" si="127">SUM(H270:H278)</f>
        <v>0</v>
      </c>
      <c r="I279" s="21">
        <f t="shared" ref="I279" si="128">SUM(I270:I278)</f>
        <v>0</v>
      </c>
      <c r="J279" s="21">
        <f t="shared" ref="J279" si="129">SUM(J270:J278)</f>
        <v>0</v>
      </c>
      <c r="K279" s="27"/>
      <c r="L279" s="21">
        <f t="shared" ref="L279" ca="1" si="130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31">SUM(G280:G283)</f>
        <v>0</v>
      </c>
      <c r="H284" s="21">
        <f t="shared" ref="H284" si="132">SUM(H280:H283)</f>
        <v>0</v>
      </c>
      <c r="I284" s="21">
        <f t="shared" ref="I284" si="133">SUM(I280:I283)</f>
        <v>0</v>
      </c>
      <c r="J284" s="21">
        <f t="shared" ref="J284" si="134">SUM(J280:J283)</f>
        <v>0</v>
      </c>
      <c r="K284" s="27"/>
      <c r="L284" s="21">
        <f t="shared" ref="L284" ca="1" si="135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36">SUM(G285:G290)</f>
        <v>0</v>
      </c>
      <c r="H291" s="21">
        <f t="shared" ref="H291" si="137">SUM(H285:H290)</f>
        <v>0</v>
      </c>
      <c r="I291" s="21">
        <f t="shared" ref="I291" si="138">SUM(I285:I290)</f>
        <v>0</v>
      </c>
      <c r="J291" s="21">
        <f t="shared" ref="J291" si="139">SUM(J285:J290)</f>
        <v>0</v>
      </c>
      <c r="K291" s="27"/>
      <c r="L291" s="21">
        <f t="shared" ref="L291" ca="1" si="140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41">SUM(G292:G297)</f>
        <v>0</v>
      </c>
      <c r="H298" s="21">
        <f t="shared" ref="H298" si="142">SUM(H292:H297)</f>
        <v>0</v>
      </c>
      <c r="I298" s="21">
        <f t="shared" ref="I298" si="143">SUM(I292:I297)</f>
        <v>0</v>
      </c>
      <c r="J298" s="21">
        <f t="shared" ref="J298" si="144">SUM(J292:J297)</f>
        <v>0</v>
      </c>
      <c r="K298" s="27"/>
      <c r="L298" s="21">
        <f t="shared" ref="L298" ca="1" si="145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96" t="s">
        <v>4</v>
      </c>
      <c r="D299" s="97"/>
      <c r="E299" s="33"/>
      <c r="F299" s="34">
        <f>F265+F269+F279+F284+F291+F298</f>
        <v>0</v>
      </c>
      <c r="G299" s="34">
        <f t="shared" ref="G299" si="146">G265+G269+G279+G284+G291+G298</f>
        <v>0</v>
      </c>
      <c r="H299" s="34">
        <f t="shared" ref="H299" si="147">H265+H269+H279+H284+H291+H298</f>
        <v>0</v>
      </c>
      <c r="I299" s="34">
        <f t="shared" ref="I299" si="148">I265+I269+I279+I284+I291+I298</f>
        <v>0</v>
      </c>
      <c r="J299" s="34">
        <f t="shared" ref="J299" si="149">J265+J269+J279+J284+J291+J298</f>
        <v>0</v>
      </c>
      <c r="K299" s="35"/>
      <c r="L299" s="34">
        <f t="shared" ref="L299" ca="1" si="150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29</v>
      </c>
      <c r="E300" s="50" t="s">
        <v>115</v>
      </c>
      <c r="F300" s="51" t="s">
        <v>65</v>
      </c>
      <c r="G300" s="51">
        <v>14.51</v>
      </c>
      <c r="H300" s="51">
        <v>14.71</v>
      </c>
      <c r="I300" s="51">
        <v>28.34</v>
      </c>
      <c r="J300" s="51">
        <v>364</v>
      </c>
      <c r="K300" s="52" t="s">
        <v>116</v>
      </c>
      <c r="L300" s="51">
        <v>34.880000000000003</v>
      </c>
    </row>
    <row r="301" spans="1:12" ht="15" x14ac:dyDescent="0.25">
      <c r="A301" s="25"/>
      <c r="B301" s="16"/>
      <c r="C301" s="11"/>
      <c r="D301" s="7" t="s">
        <v>22</v>
      </c>
      <c r="E301" s="50" t="s">
        <v>49</v>
      </c>
      <c r="F301" s="51" t="s">
        <v>50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110</v>
      </c>
      <c r="L301" s="51">
        <v>1.65</v>
      </c>
    </row>
    <row r="302" spans="1:12" ht="15" x14ac:dyDescent="0.25">
      <c r="A302" s="25"/>
      <c r="B302" s="16"/>
      <c r="C302" s="11"/>
      <c r="D302" s="7" t="s">
        <v>32</v>
      </c>
      <c r="E302" s="50" t="s">
        <v>52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53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59"/>
      <c r="F305" s="83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69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104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f>SUM(F300:F306)</f>
        <v>100</v>
      </c>
      <c r="G307" s="21">
        <f t="shared" ref="G307:L307" si="151">SUM(G300:G306)</f>
        <v>18.34</v>
      </c>
      <c r="H307" s="21">
        <f t="shared" si="151"/>
        <v>17.010000000000002</v>
      </c>
      <c r="I307" s="21">
        <f t="shared" si="151"/>
        <v>60.48</v>
      </c>
      <c r="J307" s="21">
        <f t="shared" si="151"/>
        <v>531.31999999999994</v>
      </c>
      <c r="K307" s="21">
        <f t="shared" si="151"/>
        <v>0</v>
      </c>
      <c r="L307" s="21">
        <f t="shared" si="151"/>
        <v>41.67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64" t="s">
        <v>112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113</v>
      </c>
      <c r="L308" s="48">
        <v>11.17</v>
      </c>
    </row>
    <row r="309" spans="1:12" ht="15" x14ac:dyDescent="0.25">
      <c r="A309" s="25"/>
      <c r="B309" s="16"/>
      <c r="C309" s="11"/>
      <c r="D309" s="7" t="s">
        <v>22</v>
      </c>
      <c r="E309" s="50" t="s">
        <v>55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56</v>
      </c>
      <c r="L309" s="51">
        <v>3.45</v>
      </c>
    </row>
    <row r="310" spans="1:12" ht="15" x14ac:dyDescent="0.25">
      <c r="A310" s="25"/>
      <c r="B310" s="16"/>
      <c r="C310" s="11"/>
      <c r="D310" s="7" t="s">
        <v>23</v>
      </c>
      <c r="E310" s="60" t="s">
        <v>52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2.56</v>
      </c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390</v>
      </c>
      <c r="G311" s="21">
        <f t="shared" ref="G311:L311" si="152">SUM(G308:G310)</f>
        <v>8.14</v>
      </c>
      <c r="H311" s="21">
        <f t="shared" si="152"/>
        <v>6.3950000000000005</v>
      </c>
      <c r="I311" s="21">
        <f t="shared" si="152"/>
        <v>65</v>
      </c>
      <c r="J311" s="21">
        <f t="shared" si="152"/>
        <v>350.25</v>
      </c>
      <c r="K311" s="21">
        <f t="shared" si="152"/>
        <v>0</v>
      </c>
      <c r="L311" s="21">
        <f t="shared" si="152"/>
        <v>17.18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9"/>
      <c r="F313" s="84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53">SUM(G312:G320)</f>
        <v>0</v>
      </c>
      <c r="H321" s="21">
        <f t="shared" si="153"/>
        <v>0</v>
      </c>
      <c r="I321" s="21">
        <f t="shared" si="153"/>
        <v>0</v>
      </c>
      <c r="J321" s="21">
        <f t="shared" si="153"/>
        <v>0</v>
      </c>
      <c r="K321" s="27"/>
      <c r="L321" s="21">
        <f t="shared" ref="L321" ca="1" si="154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64" t="s">
        <v>114</v>
      </c>
      <c r="F322" s="51">
        <v>40</v>
      </c>
      <c r="G322" s="51">
        <v>2.9</v>
      </c>
      <c r="H322" s="51">
        <v>3.7</v>
      </c>
      <c r="I322" s="51">
        <v>28.8</v>
      </c>
      <c r="J322" s="51">
        <v>161.69999999999999</v>
      </c>
      <c r="K322" s="52">
        <v>2008</v>
      </c>
      <c r="L322" s="51">
        <v>3.6</v>
      </c>
    </row>
    <row r="323" spans="1:12" ht="15" x14ac:dyDescent="0.25">
      <c r="A323" s="25"/>
      <c r="B323" s="16"/>
      <c r="C323" s="11"/>
      <c r="D323" s="12" t="s">
        <v>31</v>
      </c>
      <c r="E323" s="50" t="s">
        <v>63</v>
      </c>
      <c r="F323" s="51">
        <v>200</v>
      </c>
      <c r="G323" s="51">
        <v>0</v>
      </c>
      <c r="H323" s="51">
        <v>0</v>
      </c>
      <c r="I323" s="51">
        <v>25.1</v>
      </c>
      <c r="J323" s="51">
        <v>221.7</v>
      </c>
      <c r="K323" s="52" t="s">
        <v>62</v>
      </c>
      <c r="L323" s="51">
        <v>3.1</v>
      </c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240</v>
      </c>
      <c r="G326" s="21">
        <f t="shared" ref="G326:L326" si="155">SUM(G322:G325)</f>
        <v>2.9</v>
      </c>
      <c r="H326" s="21">
        <f t="shared" si="155"/>
        <v>3.7</v>
      </c>
      <c r="I326" s="21">
        <f t="shared" si="155"/>
        <v>53.900000000000006</v>
      </c>
      <c r="J326" s="21">
        <f t="shared" si="155"/>
        <v>383.4</v>
      </c>
      <c r="K326" s="21"/>
      <c r="L326" s="21">
        <f t="shared" si="155"/>
        <v>6.7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56">SUM(G327:G332)</f>
        <v>0</v>
      </c>
      <c r="H333" s="21">
        <f t="shared" si="156"/>
        <v>0</v>
      </c>
      <c r="I333" s="21">
        <f t="shared" si="156"/>
        <v>0</v>
      </c>
      <c r="J333" s="21">
        <f t="shared" si="156"/>
        <v>0</v>
      </c>
      <c r="K333" s="27"/>
      <c r="L333" s="21">
        <f t="shared" ref="L333" ca="1" si="157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58">SUM(G334:G339)</f>
        <v>0</v>
      </c>
      <c r="H340" s="21">
        <f t="shared" si="158"/>
        <v>0</v>
      </c>
      <c r="I340" s="21">
        <f t="shared" si="158"/>
        <v>0</v>
      </c>
      <c r="J340" s="21">
        <f t="shared" si="158"/>
        <v>0</v>
      </c>
      <c r="K340" s="27"/>
      <c r="L340" s="21">
        <f t="shared" ref="L340" ca="1" si="159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96" t="s">
        <v>4</v>
      </c>
      <c r="D341" s="97"/>
      <c r="E341" s="33"/>
      <c r="F341" s="34">
        <f>F307+F311+F321+F326+F333+F340</f>
        <v>730</v>
      </c>
      <c r="G341" s="34">
        <f t="shared" ref="G341:J341" si="160">G307+G311+G321+G326+G333+G340</f>
        <v>29.38</v>
      </c>
      <c r="H341" s="34">
        <f t="shared" si="160"/>
        <v>27.105</v>
      </c>
      <c r="I341" s="34">
        <f t="shared" si="160"/>
        <v>179.38</v>
      </c>
      <c r="J341" s="34">
        <f t="shared" si="160"/>
        <v>1264.9699999999998</v>
      </c>
      <c r="K341" s="35"/>
      <c r="L341" s="34">
        <f>SUM(L326,L307,L311)</f>
        <v>65.550000000000011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29</v>
      </c>
      <c r="E342" s="60" t="s">
        <v>134</v>
      </c>
      <c r="F342" s="48" t="s">
        <v>47</v>
      </c>
      <c r="G342" s="48">
        <v>8.33</v>
      </c>
      <c r="H342" s="48">
        <v>7.7430000000000003</v>
      </c>
      <c r="I342" s="48">
        <v>3.194</v>
      </c>
      <c r="J342" s="48">
        <v>175</v>
      </c>
      <c r="K342" s="49" t="s">
        <v>48</v>
      </c>
      <c r="L342" s="48">
        <v>28.14</v>
      </c>
    </row>
    <row r="343" spans="1:12" ht="15" x14ac:dyDescent="0.25">
      <c r="A343" s="15"/>
      <c r="B343" s="16"/>
      <c r="C343" s="11"/>
      <c r="D343" s="7" t="s">
        <v>22</v>
      </c>
      <c r="E343" s="63" t="s">
        <v>101</v>
      </c>
      <c r="F343" s="51" t="s">
        <v>106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103</v>
      </c>
      <c r="L343" s="51">
        <v>3.09</v>
      </c>
    </row>
    <row r="344" spans="1:12" ht="15" x14ac:dyDescent="0.25">
      <c r="A344" s="15"/>
      <c r="B344" s="16"/>
      <c r="C344" s="11"/>
      <c r="D344" s="7" t="s">
        <v>32</v>
      </c>
      <c r="E344" s="50" t="s">
        <v>52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53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15" x14ac:dyDescent="0.25">
      <c r="A346" s="15"/>
      <c r="B346" s="16"/>
      <c r="C346" s="11"/>
      <c r="D346" s="7" t="s">
        <v>30</v>
      </c>
      <c r="E346" s="59" t="s">
        <v>111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135</v>
      </c>
      <c r="L346" s="51">
        <v>6.25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59" t="s">
        <v>77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82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f>SUM(F342:F348)</f>
        <v>250</v>
      </c>
      <c r="G349" s="21">
        <f t="shared" ref="G349:K349" si="161">SUM(G342:G348)</f>
        <v>15.289</v>
      </c>
      <c r="H349" s="21">
        <f t="shared" si="161"/>
        <v>14.798</v>
      </c>
      <c r="I349" s="21">
        <f t="shared" si="161"/>
        <v>74.959000000000003</v>
      </c>
      <c r="J349" s="21">
        <f t="shared" si="161"/>
        <v>528.31999999999994</v>
      </c>
      <c r="K349" s="21">
        <f t="shared" si="161"/>
        <v>0</v>
      </c>
      <c r="L349" s="21">
        <f>SUM(L342:L348)</f>
        <v>42.7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59" t="s">
        <v>122</v>
      </c>
      <c r="F350" s="51">
        <v>250</v>
      </c>
      <c r="G350" s="51">
        <v>4.3</v>
      </c>
      <c r="H350" s="51">
        <v>2.1</v>
      </c>
      <c r="I350" s="51">
        <v>11.8</v>
      </c>
      <c r="J350" s="51">
        <v>84.8</v>
      </c>
      <c r="K350" s="52" t="s">
        <v>123</v>
      </c>
      <c r="L350" s="51">
        <v>12.76</v>
      </c>
    </row>
    <row r="351" spans="1:12" ht="15" x14ac:dyDescent="0.25">
      <c r="A351" s="15"/>
      <c r="B351" s="16"/>
      <c r="C351" s="11"/>
      <c r="D351" s="7" t="s">
        <v>22</v>
      </c>
      <c r="E351" s="50" t="s">
        <v>49</v>
      </c>
      <c r="F351" s="51" t="s">
        <v>50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110</v>
      </c>
      <c r="L351" s="51">
        <v>1.65</v>
      </c>
    </row>
    <row r="352" spans="1:12" ht="15" x14ac:dyDescent="0.25">
      <c r="A352" s="15"/>
      <c r="B352" s="16"/>
      <c r="C352" s="11"/>
      <c r="D352" s="7" t="s">
        <v>33</v>
      </c>
      <c r="E352" s="50" t="s">
        <v>53</v>
      </c>
      <c r="F352" s="51">
        <v>40</v>
      </c>
      <c r="G352" s="51">
        <v>2</v>
      </c>
      <c r="H352" s="51">
        <v>0.4</v>
      </c>
      <c r="I352" s="51">
        <v>18</v>
      </c>
      <c r="J352" s="51">
        <v>88</v>
      </c>
      <c r="K352" s="52"/>
      <c r="L352" s="51">
        <v>2.56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290</v>
      </c>
      <c r="G353" s="21">
        <f t="shared" ref="G353:L353" si="162">SUM(G350:G352)</f>
        <v>6.83</v>
      </c>
      <c r="H353" s="21">
        <f t="shared" si="162"/>
        <v>2.5</v>
      </c>
      <c r="I353" s="21">
        <f t="shared" si="162"/>
        <v>39.270000000000003</v>
      </c>
      <c r="J353" s="21">
        <f t="shared" si="162"/>
        <v>212.8</v>
      </c>
      <c r="K353" s="21">
        <f t="shared" si="162"/>
        <v>0</v>
      </c>
      <c r="L353" s="21">
        <f t="shared" si="162"/>
        <v>16.97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163">SUM(G354:G362)</f>
        <v>0</v>
      </c>
      <c r="H363" s="21">
        <f t="shared" si="163"/>
        <v>0</v>
      </c>
      <c r="I363" s="21">
        <f t="shared" si="163"/>
        <v>0</v>
      </c>
      <c r="J363" s="21">
        <f t="shared" si="163"/>
        <v>0</v>
      </c>
      <c r="K363" s="27"/>
      <c r="L363" s="21">
        <f t="shared" ref="L363" ca="1" si="164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64" t="s">
        <v>98</v>
      </c>
      <c r="F364" s="51">
        <v>40</v>
      </c>
      <c r="G364" s="51">
        <v>2.4</v>
      </c>
      <c r="H364" s="51">
        <v>1.9</v>
      </c>
      <c r="I364" s="51">
        <v>30</v>
      </c>
      <c r="J364" s="51">
        <v>146.4</v>
      </c>
      <c r="K364" s="52">
        <v>2008</v>
      </c>
      <c r="L364" s="51">
        <v>4</v>
      </c>
    </row>
    <row r="365" spans="1:12" ht="15" x14ac:dyDescent="0.25">
      <c r="A365" s="15"/>
      <c r="B365" s="16"/>
      <c r="C365" s="11"/>
      <c r="D365" s="12" t="s">
        <v>31</v>
      </c>
      <c r="E365" s="50" t="s">
        <v>55</v>
      </c>
      <c r="F365" s="51">
        <v>200</v>
      </c>
      <c r="G365" s="51">
        <v>0</v>
      </c>
      <c r="H365" s="51">
        <v>0</v>
      </c>
      <c r="I365" s="51">
        <v>14.6</v>
      </c>
      <c r="J365" s="51">
        <v>58.1</v>
      </c>
      <c r="K365" s="52" t="s">
        <v>56</v>
      </c>
      <c r="L365" s="51">
        <v>4.25</v>
      </c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240</v>
      </c>
      <c r="G368" s="21">
        <f t="shared" ref="G368:L368" si="165">SUM(G364:G367)</f>
        <v>2.4</v>
      </c>
      <c r="H368" s="21">
        <f t="shared" si="165"/>
        <v>1.9</v>
      </c>
      <c r="I368" s="21">
        <f t="shared" si="165"/>
        <v>44.6</v>
      </c>
      <c r="J368" s="21">
        <f t="shared" si="165"/>
        <v>204.5</v>
      </c>
      <c r="K368" s="21"/>
      <c r="L368" s="21">
        <f t="shared" si="165"/>
        <v>8.25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166">SUM(G369:G374)</f>
        <v>0</v>
      </c>
      <c r="H375" s="21">
        <f t="shared" si="166"/>
        <v>0</v>
      </c>
      <c r="I375" s="21">
        <f t="shared" si="166"/>
        <v>0</v>
      </c>
      <c r="J375" s="21">
        <f t="shared" si="166"/>
        <v>0</v>
      </c>
      <c r="K375" s="27"/>
      <c r="L375" s="21">
        <f t="shared" ref="L375" ca="1" si="167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168">SUM(G376:G381)</f>
        <v>0</v>
      </c>
      <c r="H382" s="21">
        <f t="shared" si="168"/>
        <v>0</v>
      </c>
      <c r="I382" s="21">
        <f t="shared" si="168"/>
        <v>0</v>
      </c>
      <c r="J382" s="21">
        <f t="shared" si="168"/>
        <v>0</v>
      </c>
      <c r="K382" s="27"/>
      <c r="L382" s="21">
        <f t="shared" ref="L382" ca="1" si="169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96" t="s">
        <v>4</v>
      </c>
      <c r="D383" s="97"/>
      <c r="E383" s="33"/>
      <c r="F383" s="34">
        <f>F349+F353+F363+F368+F375+F382</f>
        <v>780</v>
      </c>
      <c r="G383" s="34">
        <f t="shared" ref="G383:J383" si="170">G349+G353+G363+G368+G375+G382</f>
        <v>24.518999999999998</v>
      </c>
      <c r="H383" s="34">
        <f t="shared" si="170"/>
        <v>19.198</v>
      </c>
      <c r="I383" s="34">
        <f t="shared" si="170"/>
        <v>158.82900000000001</v>
      </c>
      <c r="J383" s="34">
        <f t="shared" si="170"/>
        <v>945.61999999999989</v>
      </c>
      <c r="K383" s="35"/>
      <c r="L383" s="34">
        <f>SUM(L349,L353,L368)</f>
        <v>67.92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29</v>
      </c>
      <c r="E384" s="60" t="s">
        <v>118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119</v>
      </c>
      <c r="L384" s="48">
        <v>32.4</v>
      </c>
    </row>
    <row r="385" spans="1:12" ht="15" x14ac:dyDescent="0.25">
      <c r="A385" s="25"/>
      <c r="B385" s="16"/>
      <c r="C385" s="11"/>
      <c r="D385" s="7" t="s">
        <v>22</v>
      </c>
      <c r="E385" s="50" t="s">
        <v>49</v>
      </c>
      <c r="F385" s="51" t="s">
        <v>50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51</v>
      </c>
      <c r="L385" s="51">
        <v>1.65</v>
      </c>
    </row>
    <row r="386" spans="1:12" ht="15" x14ac:dyDescent="0.25">
      <c r="A386" s="25"/>
      <c r="B386" s="16"/>
      <c r="C386" s="11"/>
      <c r="D386" s="7" t="s">
        <v>32</v>
      </c>
      <c r="E386" s="50" t="s">
        <v>52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53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0" t="s">
        <v>120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90</v>
      </c>
      <c r="L388" s="51">
        <v>11.61</v>
      </c>
    </row>
    <row r="389" spans="1:12" ht="15" x14ac:dyDescent="0.25">
      <c r="A389" s="25"/>
      <c r="B389" s="16"/>
      <c r="C389" s="11"/>
      <c r="D389" s="12" t="s">
        <v>24</v>
      </c>
      <c r="E389" s="63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60" t="s">
        <v>121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59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f>SUM(F384:F390)</f>
        <v>340</v>
      </c>
      <c r="G391" s="21">
        <f t="shared" ref="G391:L391" si="171">SUM(G384:G390)</f>
        <v>13.906000000000001</v>
      </c>
      <c r="H391" s="21">
        <f t="shared" si="171"/>
        <v>15.543999999999999</v>
      </c>
      <c r="I391" s="21">
        <f t="shared" si="171"/>
        <v>63.14</v>
      </c>
      <c r="J391" s="21">
        <f t="shared" si="171"/>
        <v>483.82</v>
      </c>
      <c r="K391" s="21">
        <f t="shared" si="171"/>
        <v>0</v>
      </c>
      <c r="L391" s="21">
        <f t="shared" si="171"/>
        <v>50.949999999999996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9" t="s">
        <v>57</v>
      </c>
      <c r="F392" s="51">
        <v>150</v>
      </c>
      <c r="G392" s="51">
        <v>6.6619999999999999</v>
      </c>
      <c r="H392" s="51">
        <v>9.0239999999999991</v>
      </c>
      <c r="I392" s="51">
        <v>34</v>
      </c>
      <c r="J392" s="51">
        <v>170</v>
      </c>
      <c r="K392" s="52"/>
      <c r="L392" s="51">
        <v>7.41</v>
      </c>
    </row>
    <row r="393" spans="1:12" ht="15" x14ac:dyDescent="0.25">
      <c r="A393" s="25"/>
      <c r="B393" s="16"/>
      <c r="C393" s="11"/>
      <c r="D393" s="7" t="s">
        <v>22</v>
      </c>
      <c r="E393" s="50" t="s">
        <v>55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56</v>
      </c>
      <c r="L393" s="51">
        <v>3.45</v>
      </c>
    </row>
    <row r="394" spans="1:12" ht="15" x14ac:dyDescent="0.25">
      <c r="A394" s="25"/>
      <c r="B394" s="16"/>
      <c r="C394" s="11"/>
      <c r="D394" s="7" t="s">
        <v>32</v>
      </c>
      <c r="E394" s="50" t="s">
        <v>52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2.56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390</v>
      </c>
      <c r="G395" s="21">
        <f t="shared" ref="G395:K395" si="172">SUM(G392:G394)</f>
        <v>8.661999999999999</v>
      </c>
      <c r="H395" s="21">
        <f t="shared" si="172"/>
        <v>9.4239999999999995</v>
      </c>
      <c r="I395" s="21">
        <f t="shared" si="172"/>
        <v>66.599999999999994</v>
      </c>
      <c r="J395" s="21">
        <f t="shared" si="172"/>
        <v>316.10000000000002</v>
      </c>
      <c r="K395" s="21">
        <f t="shared" si="172"/>
        <v>0</v>
      </c>
      <c r="L395" s="21">
        <f>SUM(L392:L394)</f>
        <v>13.42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173">SUM(G396:G404)</f>
        <v>0</v>
      </c>
      <c r="H405" s="21">
        <f t="shared" si="173"/>
        <v>0</v>
      </c>
      <c r="I405" s="21">
        <f t="shared" si="173"/>
        <v>0</v>
      </c>
      <c r="J405" s="21">
        <f t="shared" si="173"/>
        <v>0</v>
      </c>
      <c r="K405" s="27"/>
      <c r="L405" s="21">
        <f t="shared" ref="L405" ca="1" si="174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0" t="s">
        <v>83</v>
      </c>
      <c r="F406" s="51" t="s">
        <v>84</v>
      </c>
      <c r="G406" s="51">
        <v>3</v>
      </c>
      <c r="H406" s="51">
        <v>6</v>
      </c>
      <c r="I406" s="51">
        <v>19.600000000000001</v>
      </c>
      <c r="J406" s="51">
        <v>144.30000000000001</v>
      </c>
      <c r="K406" s="85" t="s">
        <v>85</v>
      </c>
      <c r="L406" s="51">
        <v>7.81</v>
      </c>
    </row>
    <row r="407" spans="1:12" ht="15" x14ac:dyDescent="0.25">
      <c r="A407" s="25"/>
      <c r="B407" s="16"/>
      <c r="C407" s="11"/>
      <c r="D407" s="12" t="s">
        <v>31</v>
      </c>
      <c r="E407" s="50" t="s">
        <v>49</v>
      </c>
      <c r="F407" s="51" t="s">
        <v>50</v>
      </c>
      <c r="G407" s="51">
        <v>0.53</v>
      </c>
      <c r="H407" s="51">
        <v>0</v>
      </c>
      <c r="I407" s="51">
        <v>9.4700000000000006</v>
      </c>
      <c r="J407" s="51">
        <v>40</v>
      </c>
      <c r="K407" s="52" t="s">
        <v>124</v>
      </c>
      <c r="L407" s="51">
        <v>1.65</v>
      </c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L410" si="175">SUM(G406:G409)</f>
        <v>3.5300000000000002</v>
      </c>
      <c r="H410" s="21">
        <f t="shared" si="175"/>
        <v>6</v>
      </c>
      <c r="I410" s="21">
        <f t="shared" si="175"/>
        <v>29.07</v>
      </c>
      <c r="J410" s="21">
        <f t="shared" si="175"/>
        <v>184.3</v>
      </c>
      <c r="K410" s="21">
        <f t="shared" si="175"/>
        <v>0</v>
      </c>
      <c r="L410" s="21">
        <f t="shared" si="175"/>
        <v>9.4599999999999991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176">SUM(G411:G416)</f>
        <v>0</v>
      </c>
      <c r="H417" s="21">
        <f t="shared" si="176"/>
        <v>0</v>
      </c>
      <c r="I417" s="21">
        <f t="shared" si="176"/>
        <v>0</v>
      </c>
      <c r="J417" s="21">
        <f t="shared" si="176"/>
        <v>0</v>
      </c>
      <c r="K417" s="27"/>
      <c r="L417" s="21">
        <f t="shared" ref="L417" ca="1" si="177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178">SUM(G418:G423)</f>
        <v>0</v>
      </c>
      <c r="H424" s="21">
        <f t="shared" si="178"/>
        <v>0</v>
      </c>
      <c r="I424" s="21">
        <f t="shared" si="178"/>
        <v>0</v>
      </c>
      <c r="J424" s="21">
        <f t="shared" si="178"/>
        <v>0</v>
      </c>
      <c r="K424" s="27"/>
      <c r="L424" s="21">
        <f t="shared" ref="L424" ca="1" si="179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96" t="s">
        <v>4</v>
      </c>
      <c r="D425" s="97"/>
      <c r="E425" s="33"/>
      <c r="F425" s="34">
        <f>F391+F395+F405+F410+F417+F424</f>
        <v>730</v>
      </c>
      <c r="G425" s="34">
        <f t="shared" ref="G425:J425" si="180">G391+G395+G405+G410+G417+G424</f>
        <v>26.097999999999999</v>
      </c>
      <c r="H425" s="34">
        <f t="shared" si="180"/>
        <v>30.967999999999996</v>
      </c>
      <c r="I425" s="34">
        <f t="shared" si="180"/>
        <v>158.81</v>
      </c>
      <c r="J425" s="34">
        <f t="shared" si="180"/>
        <v>984.22</v>
      </c>
      <c r="K425" s="35"/>
      <c r="L425" s="34">
        <f>SUM(L410,L391,L395)</f>
        <v>73.83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29</v>
      </c>
      <c r="E426" s="60" t="s">
        <v>100</v>
      </c>
      <c r="F426" s="48" t="s">
        <v>105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102</v>
      </c>
      <c r="L426" s="48">
        <v>57.38</v>
      </c>
    </row>
    <row r="427" spans="1:12" ht="15" x14ac:dyDescent="0.25">
      <c r="A427" s="25"/>
      <c r="B427" s="16"/>
      <c r="C427" s="11"/>
      <c r="D427" s="7" t="s">
        <v>22</v>
      </c>
      <c r="E427" s="63" t="s">
        <v>101</v>
      </c>
      <c r="F427" s="51" t="s">
        <v>106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103</v>
      </c>
      <c r="L427" s="51">
        <v>3.09</v>
      </c>
    </row>
    <row r="428" spans="1:12" ht="15" x14ac:dyDescent="0.25">
      <c r="A428" s="25"/>
      <c r="B428" s="16"/>
      <c r="C428" s="11"/>
      <c r="D428" s="7" t="s">
        <v>32</v>
      </c>
      <c r="E428" s="50" t="s">
        <v>52</v>
      </c>
      <c r="F428" s="51">
        <v>30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1.92</v>
      </c>
    </row>
    <row r="429" spans="1:12" ht="15" x14ac:dyDescent="0.25">
      <c r="A429" s="25"/>
      <c r="B429" s="16"/>
      <c r="C429" s="11"/>
      <c r="D429" s="7" t="s">
        <v>33</v>
      </c>
      <c r="E429" s="50" t="s">
        <v>53</v>
      </c>
      <c r="F429" s="51">
        <v>30</v>
      </c>
      <c r="G429" s="51">
        <v>1.5</v>
      </c>
      <c r="H429" s="51">
        <v>0.3</v>
      </c>
      <c r="I429" s="51">
        <v>13.5</v>
      </c>
      <c r="J429" s="51">
        <v>66</v>
      </c>
      <c r="K429" s="52"/>
      <c r="L429" s="51">
        <v>1.92</v>
      </c>
    </row>
    <row r="430" spans="1:12" ht="15" x14ac:dyDescent="0.25">
      <c r="A430" s="25"/>
      <c r="B430" s="16"/>
      <c r="C430" s="11"/>
      <c r="D430" s="7" t="s">
        <v>30</v>
      </c>
      <c r="E430" s="59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12" t="s">
        <v>24</v>
      </c>
      <c r="E431" s="59"/>
      <c r="F431" s="83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9" t="s">
        <v>88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91</v>
      </c>
      <c r="L432" s="51">
        <v>6.65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f>SUM(F426:F432)</f>
        <v>120</v>
      </c>
      <c r="G433" s="21">
        <f t="shared" ref="G433:L433" si="181">SUM(G426:G432)</f>
        <v>16.363999999999997</v>
      </c>
      <c r="H433" s="21">
        <f t="shared" si="181"/>
        <v>16.862000000000002</v>
      </c>
      <c r="I433" s="21">
        <f t="shared" si="181"/>
        <v>71.495000000000005</v>
      </c>
      <c r="J433" s="21">
        <f t="shared" si="181"/>
        <v>536</v>
      </c>
      <c r="K433" s="21">
        <f t="shared" si="181"/>
        <v>0</v>
      </c>
      <c r="L433" s="21">
        <f t="shared" si="181"/>
        <v>70.960000000000008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64" t="s">
        <v>136</v>
      </c>
      <c r="F434" s="51">
        <v>150</v>
      </c>
      <c r="G434" s="51">
        <v>6.4</v>
      </c>
      <c r="H434" s="51">
        <v>6.7</v>
      </c>
      <c r="I434" s="51">
        <v>35.6</v>
      </c>
      <c r="J434" s="51">
        <v>28.3</v>
      </c>
      <c r="K434" s="52" t="s">
        <v>45</v>
      </c>
      <c r="L434" s="51">
        <v>11.65</v>
      </c>
    </row>
    <row r="435" spans="1:12" ht="15" x14ac:dyDescent="0.25">
      <c r="A435" s="25"/>
      <c r="B435" s="16"/>
      <c r="C435" s="11"/>
      <c r="D435" s="7" t="s">
        <v>22</v>
      </c>
      <c r="E435" s="50" t="s">
        <v>49</v>
      </c>
      <c r="F435" s="51" t="s">
        <v>50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110</v>
      </c>
      <c r="L435" s="51">
        <v>1.65</v>
      </c>
    </row>
    <row r="436" spans="1:12" ht="15" x14ac:dyDescent="0.25">
      <c r="A436" s="25"/>
      <c r="B436" s="16"/>
      <c r="C436" s="11"/>
      <c r="D436" s="7" t="s">
        <v>23</v>
      </c>
      <c r="E436" s="60" t="s">
        <v>52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2.56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190</v>
      </c>
      <c r="G437" s="21">
        <f t="shared" ref="G437:L437" si="182">SUM(G434:G436)</f>
        <v>9.9700000000000006</v>
      </c>
      <c r="H437" s="21">
        <f t="shared" si="182"/>
        <v>7.0200000000000005</v>
      </c>
      <c r="I437" s="21">
        <f t="shared" si="182"/>
        <v>64.67</v>
      </c>
      <c r="J437" s="21">
        <f t="shared" si="182"/>
        <v>162.89999999999998</v>
      </c>
      <c r="K437" s="21">
        <f t="shared" si="182"/>
        <v>0</v>
      </c>
      <c r="L437" s="21">
        <f t="shared" si="182"/>
        <v>15.860000000000001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183">SUM(G438:G446)</f>
        <v>0</v>
      </c>
      <c r="H447" s="21">
        <f t="shared" si="183"/>
        <v>0</v>
      </c>
      <c r="I447" s="21">
        <f t="shared" si="183"/>
        <v>0</v>
      </c>
      <c r="J447" s="21">
        <f t="shared" si="183"/>
        <v>0</v>
      </c>
      <c r="K447" s="27"/>
      <c r="L447" s="21">
        <f t="shared" ref="L447" ca="1" si="184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64" t="s">
        <v>114</v>
      </c>
      <c r="F448" s="51">
        <v>40</v>
      </c>
      <c r="G448" s="51">
        <v>2.9</v>
      </c>
      <c r="H448" s="51">
        <v>3.7</v>
      </c>
      <c r="I448" s="51">
        <v>28.8</v>
      </c>
      <c r="J448" s="51">
        <v>161.69999999999999</v>
      </c>
      <c r="K448" s="52">
        <v>2008</v>
      </c>
      <c r="L448" s="51">
        <v>3.6</v>
      </c>
    </row>
    <row r="449" spans="1:12" ht="15" x14ac:dyDescent="0.25">
      <c r="A449" s="25"/>
      <c r="B449" s="16"/>
      <c r="C449" s="11"/>
      <c r="D449" s="12" t="s">
        <v>31</v>
      </c>
      <c r="E449" s="50" t="s">
        <v>49</v>
      </c>
      <c r="F449" s="51" t="s">
        <v>50</v>
      </c>
      <c r="G449" s="51">
        <v>0.53</v>
      </c>
      <c r="H449" s="51">
        <v>0</v>
      </c>
      <c r="I449" s="51">
        <v>9.4700000000000006</v>
      </c>
      <c r="J449" s="51">
        <v>40</v>
      </c>
      <c r="K449" s="52" t="s">
        <v>110</v>
      </c>
      <c r="L449" s="51">
        <v>1.65</v>
      </c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40</v>
      </c>
      <c r="G452" s="21">
        <f t="shared" ref="G452:L452" si="185">SUM(G448:G451)</f>
        <v>3.4299999999999997</v>
      </c>
      <c r="H452" s="21">
        <f t="shared" si="185"/>
        <v>3.7</v>
      </c>
      <c r="I452" s="21">
        <f t="shared" si="185"/>
        <v>38.270000000000003</v>
      </c>
      <c r="J452" s="21">
        <f t="shared" si="185"/>
        <v>201.7</v>
      </c>
      <c r="K452" s="21"/>
      <c r="L452" s="21">
        <f t="shared" si="185"/>
        <v>5.25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186">SUM(G453:G458)</f>
        <v>0</v>
      </c>
      <c r="H459" s="21">
        <f t="shared" si="186"/>
        <v>0</v>
      </c>
      <c r="I459" s="21">
        <f t="shared" si="186"/>
        <v>0</v>
      </c>
      <c r="J459" s="21">
        <f t="shared" si="186"/>
        <v>0</v>
      </c>
      <c r="K459" s="27"/>
      <c r="L459" s="21">
        <f t="shared" ref="L459" ca="1" si="18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188">SUM(G460:G465)</f>
        <v>0</v>
      </c>
      <c r="H466" s="21">
        <f t="shared" si="188"/>
        <v>0</v>
      </c>
      <c r="I466" s="21">
        <f t="shared" si="188"/>
        <v>0</v>
      </c>
      <c r="J466" s="21">
        <f t="shared" si="188"/>
        <v>0</v>
      </c>
      <c r="K466" s="27"/>
      <c r="L466" s="21">
        <f t="shared" ref="L466" ca="1" si="189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96" t="s">
        <v>4</v>
      </c>
      <c r="D467" s="97"/>
      <c r="E467" s="33"/>
      <c r="F467" s="34">
        <f>F433+F437+F447+F452+F459+F466</f>
        <v>350</v>
      </c>
      <c r="G467" s="34">
        <f t="shared" ref="G467:J467" si="190">G433+G437+G447+G452+G459+G466</f>
        <v>29.763999999999996</v>
      </c>
      <c r="H467" s="34">
        <f t="shared" si="190"/>
        <v>27.582000000000001</v>
      </c>
      <c r="I467" s="34">
        <f t="shared" si="190"/>
        <v>174.43500000000003</v>
      </c>
      <c r="J467" s="34">
        <f t="shared" si="190"/>
        <v>900.59999999999991</v>
      </c>
      <c r="K467" s="35"/>
      <c r="L467" s="34">
        <f>SUM(L433,L437,L452)</f>
        <v>92.070000000000007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29</v>
      </c>
      <c r="E468" s="60" t="s">
        <v>125</v>
      </c>
      <c r="F468" s="48" t="s">
        <v>78</v>
      </c>
      <c r="G468" s="48">
        <v>11.65</v>
      </c>
      <c r="H468" s="48">
        <v>10.75</v>
      </c>
      <c r="I468" s="48">
        <v>11.6</v>
      </c>
      <c r="J468" s="48">
        <v>164</v>
      </c>
      <c r="K468" s="49" t="s">
        <v>126</v>
      </c>
      <c r="L468" s="48">
        <v>30.34</v>
      </c>
    </row>
    <row r="469" spans="1:12" ht="15" x14ac:dyDescent="0.25">
      <c r="A469" s="25"/>
      <c r="B469" s="16"/>
      <c r="C469" s="11"/>
      <c r="D469" s="7" t="s">
        <v>22</v>
      </c>
      <c r="E469" s="63" t="s">
        <v>127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128</v>
      </c>
      <c r="L469" s="51">
        <v>5.63</v>
      </c>
    </row>
    <row r="470" spans="1:12" ht="15" x14ac:dyDescent="0.25">
      <c r="A470" s="25"/>
      <c r="B470" s="16"/>
      <c r="C470" s="11"/>
      <c r="D470" s="7" t="s">
        <v>32</v>
      </c>
      <c r="E470" s="50" t="s">
        <v>52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53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59" t="s">
        <v>76</v>
      </c>
      <c r="F472" s="51" t="s">
        <v>80</v>
      </c>
      <c r="G472" s="51">
        <v>5.0999999999999996</v>
      </c>
      <c r="H472" s="51">
        <v>4.468</v>
      </c>
      <c r="I472" s="51">
        <v>28.5</v>
      </c>
      <c r="J472" s="51">
        <v>187</v>
      </c>
      <c r="K472" s="52" t="s">
        <v>81</v>
      </c>
      <c r="L472" s="51">
        <v>6.41</v>
      </c>
    </row>
    <row r="473" spans="1:12" ht="15" x14ac:dyDescent="0.25">
      <c r="A473" s="25"/>
      <c r="B473" s="16"/>
      <c r="C473" s="11"/>
      <c r="D473" s="12" t="s">
        <v>24</v>
      </c>
      <c r="E473" s="59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9" t="s">
        <v>69</v>
      </c>
      <c r="F474" s="51">
        <v>60</v>
      </c>
      <c r="G474" s="51">
        <v>0.78</v>
      </c>
      <c r="H474" s="51">
        <v>1.94</v>
      </c>
      <c r="I474" s="51">
        <v>3.87</v>
      </c>
      <c r="J474" s="51">
        <v>36</v>
      </c>
      <c r="K474" s="52" t="s">
        <v>137</v>
      </c>
      <c r="L474" s="51">
        <v>2.58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:L475" si="191">SUM(G468:G474)</f>
        <v>21.57</v>
      </c>
      <c r="H475" s="21">
        <f t="shared" si="191"/>
        <v>18.867999999999999</v>
      </c>
      <c r="I475" s="21">
        <f t="shared" si="191"/>
        <v>78.67</v>
      </c>
      <c r="J475" s="21">
        <f t="shared" si="191"/>
        <v>559.31999999999994</v>
      </c>
      <c r="K475" s="21">
        <f t="shared" si="191"/>
        <v>0</v>
      </c>
      <c r="L475" s="21">
        <f t="shared" si="191"/>
        <v>47.519999999999996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64" t="s">
        <v>117</v>
      </c>
      <c r="F476" s="51">
        <v>150</v>
      </c>
      <c r="G476" s="51">
        <v>5.47</v>
      </c>
      <c r="H476" s="51">
        <v>6.22</v>
      </c>
      <c r="I476" s="51">
        <v>31.72</v>
      </c>
      <c r="J476" s="51">
        <v>204</v>
      </c>
      <c r="K476" s="52" t="s">
        <v>45</v>
      </c>
      <c r="L476" s="51">
        <v>11.46</v>
      </c>
    </row>
    <row r="477" spans="1:12" ht="15" x14ac:dyDescent="0.25">
      <c r="A477" s="25"/>
      <c r="B477" s="16"/>
      <c r="C477" s="11"/>
      <c r="D477" s="7" t="s">
        <v>22</v>
      </c>
      <c r="E477" s="50" t="s">
        <v>49</v>
      </c>
      <c r="F477" s="51" t="s">
        <v>50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110</v>
      </c>
      <c r="L477" s="51">
        <v>1.65</v>
      </c>
    </row>
    <row r="478" spans="1:12" ht="15" x14ac:dyDescent="0.25">
      <c r="A478" s="25"/>
      <c r="B478" s="16"/>
      <c r="C478" s="11"/>
      <c r="D478" s="7" t="s">
        <v>23</v>
      </c>
      <c r="E478" s="60" t="s">
        <v>52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2.56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190</v>
      </c>
      <c r="G479" s="21">
        <f t="shared" ref="G479:L479" si="192">SUM(G476:G478)</f>
        <v>9.0399999999999991</v>
      </c>
      <c r="H479" s="21">
        <f t="shared" si="192"/>
        <v>6.54</v>
      </c>
      <c r="I479" s="21">
        <f t="shared" si="192"/>
        <v>60.79</v>
      </c>
      <c r="J479" s="21">
        <f t="shared" si="192"/>
        <v>338.6</v>
      </c>
      <c r="K479" s="21">
        <f t="shared" si="192"/>
        <v>0</v>
      </c>
      <c r="L479" s="21">
        <f t="shared" si="192"/>
        <v>15.670000000000002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193">SUM(G480:G488)</f>
        <v>0</v>
      </c>
      <c r="H489" s="21">
        <f t="shared" si="193"/>
        <v>0</v>
      </c>
      <c r="I489" s="21">
        <f t="shared" si="193"/>
        <v>0</v>
      </c>
      <c r="J489" s="21">
        <f t="shared" si="193"/>
        <v>0</v>
      </c>
      <c r="K489" s="27"/>
      <c r="L489" s="21">
        <f t="shared" ref="L489" ca="1" si="194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64" t="s">
        <v>98</v>
      </c>
      <c r="F490" s="51">
        <v>40</v>
      </c>
      <c r="G490" s="51">
        <v>2.4</v>
      </c>
      <c r="H490" s="51">
        <v>1.9</v>
      </c>
      <c r="I490" s="51">
        <v>30</v>
      </c>
      <c r="J490" s="51">
        <v>146.4</v>
      </c>
      <c r="K490" s="52">
        <v>2008</v>
      </c>
      <c r="L490" s="51">
        <v>4</v>
      </c>
    </row>
    <row r="491" spans="1:12" ht="15" x14ac:dyDescent="0.25">
      <c r="A491" s="25"/>
      <c r="B491" s="16"/>
      <c r="C491" s="11"/>
      <c r="D491" s="12" t="s">
        <v>31</v>
      </c>
      <c r="E491" s="50" t="s">
        <v>55</v>
      </c>
      <c r="F491" s="51">
        <v>200</v>
      </c>
      <c r="G491" s="51">
        <v>0</v>
      </c>
      <c r="H491" s="51">
        <v>0</v>
      </c>
      <c r="I491" s="51">
        <v>14.6</v>
      </c>
      <c r="J491" s="51">
        <v>58.1</v>
      </c>
      <c r="K491" s="52" t="s">
        <v>56</v>
      </c>
      <c r="L491" s="51">
        <v>4.25</v>
      </c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240</v>
      </c>
      <c r="G494" s="21">
        <f t="shared" ref="G494:L494" si="195">SUM(G490:G493)</f>
        <v>2.4</v>
      </c>
      <c r="H494" s="21">
        <f t="shared" si="195"/>
        <v>1.9</v>
      </c>
      <c r="I494" s="21">
        <f t="shared" si="195"/>
        <v>44.6</v>
      </c>
      <c r="J494" s="21">
        <f t="shared" si="195"/>
        <v>204.5</v>
      </c>
      <c r="K494" s="21"/>
      <c r="L494" s="21">
        <f t="shared" si="195"/>
        <v>8.25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196">SUM(G495:G500)</f>
        <v>0</v>
      </c>
      <c r="H501" s="21">
        <f t="shared" si="196"/>
        <v>0</v>
      </c>
      <c r="I501" s="21">
        <f t="shared" si="196"/>
        <v>0</v>
      </c>
      <c r="J501" s="21">
        <f t="shared" si="196"/>
        <v>0</v>
      </c>
      <c r="K501" s="27"/>
      <c r="L501" s="21">
        <f t="shared" ref="L501" ca="1" si="19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198">SUM(G502:G507)</f>
        <v>0</v>
      </c>
      <c r="H508" s="21">
        <f t="shared" si="198"/>
        <v>0</v>
      </c>
      <c r="I508" s="21">
        <f t="shared" si="198"/>
        <v>0</v>
      </c>
      <c r="J508" s="21">
        <f t="shared" si="198"/>
        <v>0</v>
      </c>
      <c r="K508" s="27"/>
      <c r="L508" s="21">
        <f t="shared" ref="L508" ca="1" si="199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96" t="s">
        <v>4</v>
      </c>
      <c r="D509" s="97"/>
      <c r="E509" s="33"/>
      <c r="F509" s="34">
        <f>F475+F479+F489+F494+F501+F508</f>
        <v>730</v>
      </c>
      <c r="G509" s="34">
        <f t="shared" ref="G509:J509" si="200">G475+G479+G489+G494+G501+G508</f>
        <v>33.01</v>
      </c>
      <c r="H509" s="34">
        <f t="shared" si="200"/>
        <v>27.307999999999996</v>
      </c>
      <c r="I509" s="34">
        <f t="shared" si="200"/>
        <v>184.06</v>
      </c>
      <c r="J509" s="34">
        <f t="shared" si="200"/>
        <v>1102.42</v>
      </c>
      <c r="K509" s="35"/>
      <c r="L509" s="34">
        <f>SUM(L475,L479,L494)</f>
        <v>71.44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29</v>
      </c>
      <c r="E510" s="60" t="s">
        <v>129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94</v>
      </c>
      <c r="L510" s="48">
        <v>43.79</v>
      </c>
    </row>
    <row r="511" spans="1:12" ht="15" x14ac:dyDescent="0.25">
      <c r="A511" s="25"/>
      <c r="B511" s="16"/>
      <c r="C511" s="11"/>
      <c r="D511" s="7" t="s">
        <v>22</v>
      </c>
      <c r="E511" s="50" t="s">
        <v>49</v>
      </c>
      <c r="F511" s="51" t="s">
        <v>50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110</v>
      </c>
      <c r="L511" s="51">
        <v>1.65</v>
      </c>
    </row>
    <row r="512" spans="1:12" ht="15" x14ac:dyDescent="0.25">
      <c r="A512" s="25"/>
      <c r="B512" s="16"/>
      <c r="C512" s="11"/>
      <c r="D512" s="7" t="s">
        <v>32</v>
      </c>
      <c r="E512" s="50" t="s">
        <v>52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53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0" t="s">
        <v>57</v>
      </c>
      <c r="F514" s="51">
        <v>150</v>
      </c>
      <c r="G514" s="51">
        <v>6.6619999999999999</v>
      </c>
      <c r="H514" s="51">
        <v>9.0239999999999991</v>
      </c>
      <c r="I514" s="51">
        <v>34</v>
      </c>
      <c r="J514" s="51">
        <v>170</v>
      </c>
      <c r="K514" s="52" t="s">
        <v>58</v>
      </c>
      <c r="L514" s="51">
        <v>7.41</v>
      </c>
    </row>
    <row r="515" spans="1:12" ht="15" x14ac:dyDescent="0.25">
      <c r="A515" s="25"/>
      <c r="B515" s="16"/>
      <c r="C515" s="11"/>
      <c r="D515" s="12" t="s">
        <v>24</v>
      </c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60" t="s">
        <v>121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59</v>
      </c>
      <c r="L516" s="51">
        <v>2.73</v>
      </c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f>SUM(F510:F516)</f>
        <v>340</v>
      </c>
      <c r="G517" s="21">
        <f t="shared" ref="G517:L517" si="201">SUM(G510:G516)</f>
        <v>23.897999999999996</v>
      </c>
      <c r="H517" s="21">
        <f t="shared" si="201"/>
        <v>25.187000000000001</v>
      </c>
      <c r="I517" s="21">
        <f t="shared" si="201"/>
        <v>75.42</v>
      </c>
      <c r="J517" s="21">
        <f t="shared" si="201"/>
        <v>560.92000000000007</v>
      </c>
      <c r="K517" s="21">
        <f t="shared" si="201"/>
        <v>0</v>
      </c>
      <c r="L517" s="21">
        <f t="shared" si="201"/>
        <v>58.139999999999993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64" t="s">
        <v>138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130</v>
      </c>
      <c r="L518" s="51">
        <v>12.56</v>
      </c>
    </row>
    <row r="519" spans="1:12" ht="15" x14ac:dyDescent="0.25">
      <c r="A519" s="25"/>
      <c r="B519" s="16"/>
      <c r="C519" s="11"/>
      <c r="D519" s="7" t="s">
        <v>22</v>
      </c>
      <c r="E519" s="50" t="s">
        <v>49</v>
      </c>
      <c r="F519" s="51" t="s">
        <v>50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124</v>
      </c>
      <c r="L519" s="51">
        <v>1.65</v>
      </c>
    </row>
    <row r="520" spans="1:12" ht="15" x14ac:dyDescent="0.25">
      <c r="A520" s="25"/>
      <c r="B520" s="16"/>
      <c r="C520" s="11"/>
      <c r="D520" s="7" t="s">
        <v>23</v>
      </c>
      <c r="E520" s="60" t="s">
        <v>53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2.56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290</v>
      </c>
      <c r="G521" s="21">
        <f t="shared" ref="G521:L521" si="202">SUM(G518:G520)</f>
        <v>10.33</v>
      </c>
      <c r="H521" s="21">
        <f t="shared" si="202"/>
        <v>2.6999999999999997</v>
      </c>
      <c r="I521" s="21">
        <f t="shared" si="202"/>
        <v>45.97</v>
      </c>
      <c r="J521" s="21">
        <f t="shared" si="202"/>
        <v>254.9</v>
      </c>
      <c r="K521" s="21">
        <f t="shared" si="202"/>
        <v>0</v>
      </c>
      <c r="L521" s="21">
        <f t="shared" si="202"/>
        <v>16.77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03">SUM(G522:G530)</f>
        <v>0</v>
      </c>
      <c r="H531" s="21">
        <f t="shared" si="203"/>
        <v>0</v>
      </c>
      <c r="I531" s="21">
        <f t="shared" si="203"/>
        <v>0</v>
      </c>
      <c r="J531" s="21">
        <f t="shared" si="203"/>
        <v>0</v>
      </c>
      <c r="K531" s="27"/>
      <c r="L531" s="21">
        <f t="shared" ref="L531" ca="1" si="204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05">SUM(G532:G535)</f>
        <v>0</v>
      </c>
      <c r="H536" s="21">
        <f t="shared" si="205"/>
        <v>0</v>
      </c>
      <c r="I536" s="21">
        <f t="shared" si="205"/>
        <v>0</v>
      </c>
      <c r="J536" s="21">
        <f t="shared" si="205"/>
        <v>0</v>
      </c>
      <c r="K536" s="27"/>
      <c r="L536" s="21">
        <f t="shared" ref="L536" ca="1" si="2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07">SUM(G537:G542)</f>
        <v>0</v>
      </c>
      <c r="H543" s="21">
        <f t="shared" si="207"/>
        <v>0</v>
      </c>
      <c r="I543" s="21">
        <f t="shared" si="207"/>
        <v>0</v>
      </c>
      <c r="J543" s="21">
        <f t="shared" si="207"/>
        <v>0</v>
      </c>
      <c r="K543" s="27"/>
      <c r="L543" s="21">
        <f t="shared" ref="L543" ca="1" si="208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09">SUM(G544:G549)</f>
        <v>0</v>
      </c>
      <c r="H550" s="21">
        <f t="shared" si="209"/>
        <v>0</v>
      </c>
      <c r="I550" s="21">
        <f t="shared" si="209"/>
        <v>0</v>
      </c>
      <c r="J550" s="21">
        <f t="shared" si="209"/>
        <v>0</v>
      </c>
      <c r="K550" s="27"/>
      <c r="L550" s="21">
        <f t="shared" ref="L550" ca="1" si="210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96" t="s">
        <v>4</v>
      </c>
      <c r="D551" s="97"/>
      <c r="E551" s="33"/>
      <c r="F551" s="34">
        <f>F517+F521+F531+F536+F543+F550</f>
        <v>630</v>
      </c>
      <c r="G551" s="34">
        <f t="shared" ref="G551:J551" si="211">G517+G521+G531+G536+G543+G550</f>
        <v>34.227999999999994</v>
      </c>
      <c r="H551" s="34">
        <f t="shared" si="211"/>
        <v>27.887</v>
      </c>
      <c r="I551" s="34">
        <f t="shared" si="211"/>
        <v>121.39</v>
      </c>
      <c r="J551" s="34">
        <f t="shared" si="211"/>
        <v>815.82</v>
      </c>
      <c r="K551" s="35"/>
      <c r="L551" s="34">
        <f>SUM(L517,L521)</f>
        <v>74.91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12">SUM(G552:G558)</f>
        <v>0</v>
      </c>
      <c r="H559" s="21">
        <f t="shared" si="212"/>
        <v>0</v>
      </c>
      <c r="I559" s="21">
        <f t="shared" si="212"/>
        <v>0</v>
      </c>
      <c r="J559" s="21">
        <f t="shared" si="212"/>
        <v>0</v>
      </c>
      <c r="K559" s="27"/>
      <c r="L559" s="21">
        <f t="shared" ref="L559" si="213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14">SUM(G560:G562)</f>
        <v>0</v>
      </c>
      <c r="H563" s="21">
        <f t="shared" si="214"/>
        <v>0</v>
      </c>
      <c r="I563" s="21">
        <f t="shared" si="214"/>
        <v>0</v>
      </c>
      <c r="J563" s="21">
        <f t="shared" si="214"/>
        <v>0</v>
      </c>
      <c r="K563" s="27"/>
      <c r="L563" s="21">
        <f t="shared" ref="L563" ca="1" si="215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16">SUM(G564:G572)</f>
        <v>0</v>
      </c>
      <c r="H573" s="21">
        <f t="shared" si="216"/>
        <v>0</v>
      </c>
      <c r="I573" s="21">
        <f t="shared" si="216"/>
        <v>0</v>
      </c>
      <c r="J573" s="21">
        <f t="shared" si="216"/>
        <v>0</v>
      </c>
      <c r="K573" s="27"/>
      <c r="L573" s="21">
        <f t="shared" ref="L573" ca="1" si="217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18">SUM(G574:G577)</f>
        <v>0</v>
      </c>
      <c r="H578" s="21">
        <f t="shared" si="218"/>
        <v>0</v>
      </c>
      <c r="I578" s="21">
        <f t="shared" si="218"/>
        <v>0</v>
      </c>
      <c r="J578" s="21">
        <f t="shared" si="218"/>
        <v>0</v>
      </c>
      <c r="K578" s="27"/>
      <c r="L578" s="21">
        <f t="shared" ref="L578" ca="1" si="219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20">SUM(G579:G584)</f>
        <v>0</v>
      </c>
      <c r="H585" s="21">
        <f t="shared" si="220"/>
        <v>0</v>
      </c>
      <c r="I585" s="21">
        <f t="shared" si="220"/>
        <v>0</v>
      </c>
      <c r="J585" s="21">
        <f t="shared" si="220"/>
        <v>0</v>
      </c>
      <c r="K585" s="27"/>
      <c r="L585" s="21">
        <f t="shared" ref="L585" ca="1" si="22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22">SUM(G586:G591)</f>
        <v>0</v>
      </c>
      <c r="H592" s="21">
        <f t="shared" si="222"/>
        <v>0</v>
      </c>
      <c r="I592" s="21">
        <f t="shared" si="222"/>
        <v>0</v>
      </c>
      <c r="J592" s="21">
        <f t="shared" si="222"/>
        <v>0</v>
      </c>
      <c r="K592" s="27"/>
      <c r="L592" s="21">
        <f t="shared" ref="L592" ca="1" si="223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102" t="s">
        <v>4</v>
      </c>
      <c r="D593" s="103"/>
      <c r="E593" s="39"/>
      <c r="F593" s="40">
        <f>F559+F563+F573+F578+F585+F592</f>
        <v>0</v>
      </c>
      <c r="G593" s="40">
        <f t="shared" ref="G593" si="224">G559+G563+G573+G578+G585+G592</f>
        <v>0</v>
      </c>
      <c r="H593" s="40">
        <f t="shared" ref="H593" si="225">H559+H563+H573+H578+H585+H592</f>
        <v>0</v>
      </c>
      <c r="I593" s="40">
        <f t="shared" ref="I593" si="226">I559+I563+I573+I578+I585+I592</f>
        <v>0</v>
      </c>
      <c r="J593" s="40">
        <f t="shared" ref="J593" si="227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104" t="s">
        <v>5</v>
      </c>
      <c r="D594" s="104"/>
      <c r="E594" s="10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675</v>
      </c>
      <c r="G594" s="42">
        <f t="shared" ref="G594:J594" si="228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29.632666666666665</v>
      </c>
      <c r="H594" s="42">
        <f t="shared" si="228"/>
        <v>27.40166666666666</v>
      </c>
      <c r="I594" s="42">
        <f t="shared" si="228"/>
        <v>165.83808333333332</v>
      </c>
      <c r="J594" s="42">
        <f t="shared" si="228"/>
        <v>1040.7833333333333</v>
      </c>
      <c r="K594" s="42"/>
      <c r="L594" s="95">
        <f>SUM(L47,L89,L131,L173,L215,L257,L341,L383,L425,L467,L509,L551)</f>
        <v>926.99999999999989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dcterms:created xsi:type="dcterms:W3CDTF">2022-05-16T14:23:56Z</dcterms:created>
  <dcterms:modified xsi:type="dcterms:W3CDTF">2024-10-31T08:00:04Z</dcterms:modified>
</cp:coreProperties>
</file>